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20" windowHeight="11595"/>
  </bookViews>
  <sheets>
    <sheet name="やってみようシート【特養】" sheetId="9" r:id="rId1"/>
    <sheet name="平均貸借対照表【特養】" sheetId="8" r:id="rId2"/>
  </sheets>
  <definedNames>
    <definedName name="_xlnm.Print_Area" localSheetId="0">やってみようシート【特養】!$A$1:$G$36</definedName>
    <definedName name="_xlnm.Print_Area" localSheetId="1">平均貸借対照表【特養】!$B$3:$Q$88</definedName>
    <definedName name="_xlnm.Print_Titles" localSheetId="1">平均貸借対照表【特養】!$5:$5</definedName>
  </definedNames>
  <calcPr calcId="145621"/>
</workbook>
</file>

<file path=xl/calcChain.xml><?xml version="1.0" encoding="utf-8"?>
<calcChain xmlns="http://schemas.openxmlformats.org/spreadsheetml/2006/main">
  <c r="F29" i="9" l="1"/>
  <c r="D29" i="9"/>
  <c r="E29" i="9"/>
  <c r="C12" i="9"/>
  <c r="F11" i="9"/>
  <c r="K85" i="8" l="1"/>
  <c r="I30" i="8" l="1"/>
  <c r="I28" i="8"/>
  <c r="I12" i="8"/>
  <c r="I10" i="8"/>
  <c r="I74" i="8" l="1"/>
  <c r="I73" i="8"/>
  <c r="I56" i="8"/>
  <c r="I57" i="8"/>
  <c r="I49" i="8"/>
  <c r="I41" i="8"/>
  <c r="I29" i="8"/>
  <c r="I32" i="8"/>
  <c r="I33" i="8"/>
  <c r="I23" i="8"/>
  <c r="I13" i="8"/>
  <c r="I20" i="8"/>
  <c r="I9" i="8" l="1"/>
  <c r="I11" i="8"/>
  <c r="I14" i="8"/>
  <c r="I15" i="8"/>
  <c r="I18" i="8"/>
  <c r="I19" i="8"/>
  <c r="I21" i="8"/>
  <c r="I24" i="8"/>
  <c r="I25" i="8"/>
  <c r="I26" i="8"/>
  <c r="I27" i="8"/>
  <c r="I31" i="8"/>
  <c r="I34" i="8"/>
  <c r="I35" i="8"/>
  <c r="I36" i="8"/>
  <c r="I37" i="8"/>
  <c r="I38" i="8"/>
  <c r="I42" i="8"/>
  <c r="I43" i="8"/>
  <c r="I44" i="8"/>
  <c r="I45" i="8"/>
  <c r="I46" i="8"/>
  <c r="I47" i="8"/>
  <c r="I48" i="8"/>
  <c r="I50" i="8"/>
  <c r="I51" i="8"/>
  <c r="I53" i="8"/>
  <c r="I54" i="8"/>
  <c r="I55" i="8"/>
  <c r="I58" i="8"/>
  <c r="I59" i="8"/>
  <c r="I62" i="8"/>
  <c r="I63" i="8"/>
  <c r="I64" i="8"/>
  <c r="I65" i="8"/>
  <c r="I67" i="8"/>
  <c r="I68" i="8"/>
  <c r="I69" i="8"/>
  <c r="I75" i="8"/>
  <c r="K40" i="8"/>
  <c r="K22" i="8"/>
  <c r="I40" i="8" l="1"/>
  <c r="I22" i="8"/>
  <c r="I17" i="8"/>
  <c r="I66" i="8"/>
  <c r="I61" i="8"/>
  <c r="I52" i="8"/>
  <c r="I16" i="8"/>
  <c r="I8" i="8"/>
  <c r="Q17" i="8"/>
  <c r="O22" i="8"/>
  <c r="I60" i="8" l="1"/>
  <c r="I70" i="8"/>
  <c r="I39" i="8"/>
  <c r="E18" i="9"/>
  <c r="I71" i="8" l="1"/>
  <c r="F26" i="9"/>
  <c r="F25" i="9"/>
  <c r="F19" i="9"/>
  <c r="F17" i="9"/>
  <c r="F16" i="9"/>
  <c r="F15" i="9"/>
  <c r="F14" i="9"/>
  <c r="F10" i="9"/>
  <c r="F9" i="9"/>
  <c r="F7" i="9"/>
  <c r="F6" i="9"/>
  <c r="K87" i="8"/>
  <c r="M85" i="8"/>
  <c r="M87" i="8" s="1"/>
  <c r="K76" i="8"/>
  <c r="M76" i="8"/>
  <c r="M75" i="8"/>
  <c r="K75" i="8"/>
  <c r="O66" i="8"/>
  <c r="M66" i="8"/>
  <c r="K66" i="8"/>
  <c r="M61" i="8"/>
  <c r="K61" i="8"/>
  <c r="M52" i="8"/>
  <c r="K52" i="8"/>
  <c r="M40" i="8"/>
  <c r="M22" i="8"/>
  <c r="O17" i="8"/>
  <c r="M17" i="8"/>
  <c r="K17" i="8"/>
  <c r="M8" i="8"/>
  <c r="K8" i="8"/>
  <c r="K70" i="8" l="1"/>
  <c r="M70" i="8"/>
  <c r="M60" i="8"/>
  <c r="F8" i="9"/>
  <c r="K60" i="8"/>
  <c r="M16" i="8"/>
  <c r="M39" i="8" s="1"/>
  <c r="K16" i="8"/>
  <c r="K39" i="8" s="1"/>
  <c r="E5" i="9"/>
  <c r="E21" i="9" s="1"/>
  <c r="O79" i="8" s="1"/>
  <c r="E8" i="9"/>
  <c r="E12" i="9"/>
  <c r="E20" i="9"/>
  <c r="O78" i="8" s="1"/>
  <c r="O82" i="8" s="1"/>
  <c r="E23" i="9"/>
  <c r="O80" i="8" s="1"/>
  <c r="O83" i="8" s="1"/>
  <c r="E27" i="9"/>
  <c r="M71" i="8" l="1"/>
  <c r="K71" i="8"/>
  <c r="E13" i="9"/>
  <c r="C18" i="9"/>
  <c r="C23" i="9" s="1"/>
  <c r="D18" i="9"/>
  <c r="D23" i="9" s="1"/>
  <c r="M80" i="8" s="1"/>
  <c r="M83" i="8" s="1"/>
  <c r="D12" i="9"/>
  <c r="D5" i="9"/>
  <c r="C27" i="9"/>
  <c r="E22" i="9" l="1"/>
  <c r="E24" i="9" s="1"/>
  <c r="E28" i="9" s="1"/>
  <c r="O77" i="8"/>
  <c r="F18" i="9"/>
  <c r="D13" i="9"/>
  <c r="M77" i="8" s="1"/>
  <c r="M81" i="8" s="1"/>
  <c r="D21" i="9"/>
  <c r="M79" i="8" s="1"/>
  <c r="F23" i="9" l="1"/>
  <c r="K80" i="8"/>
  <c r="K83" i="8" s="1"/>
  <c r="D27" i="9"/>
  <c r="F27" i="9" s="1"/>
  <c r="F12" i="9"/>
  <c r="D8" i="9"/>
  <c r="C8" i="9"/>
  <c r="C20" i="9" s="1"/>
  <c r="C5" i="9"/>
  <c r="F5" i="9" s="1"/>
  <c r="D20" i="9" l="1"/>
  <c r="C21" i="9"/>
  <c r="C13" i="9"/>
  <c r="D22" i="9" l="1"/>
  <c r="D24" i="9" s="1"/>
  <c r="D28" i="9" s="1"/>
  <c r="M78" i="8"/>
  <c r="M82" i="8" s="1"/>
  <c r="M84" i="8" s="1"/>
  <c r="L88" i="8" s="1"/>
  <c r="K77" i="8"/>
  <c r="K81" i="8" s="1"/>
  <c r="F13" i="9"/>
  <c r="F21" i="9"/>
  <c r="K79" i="8"/>
  <c r="F20" i="9"/>
  <c r="K78" i="8"/>
  <c r="C22" i="9"/>
  <c r="O81" i="8"/>
  <c r="O84" i="8" s="1"/>
  <c r="O85" i="8"/>
  <c r="O87" i="8" s="1"/>
  <c r="O76" i="8"/>
  <c r="Q61" i="8"/>
  <c r="O61" i="8"/>
  <c r="O70" i="8" s="1"/>
  <c r="O52" i="8"/>
  <c r="O40" i="8"/>
  <c r="O16" i="8"/>
  <c r="O8" i="8"/>
  <c r="Q8" i="8"/>
  <c r="O75" i="8"/>
  <c r="O60" i="8" l="1"/>
  <c r="O71" i="8" s="1"/>
  <c r="F22" i="9"/>
  <c r="K82" i="8"/>
  <c r="K84" i="8" s="1"/>
  <c r="J88" i="8" s="1"/>
  <c r="O39" i="8"/>
  <c r="C24" i="9"/>
  <c r="Q52" i="8"/>
  <c r="Q22" i="8"/>
  <c r="Q16" i="8" s="1"/>
  <c r="Q39" i="8" s="1"/>
  <c r="F24" i="9" l="1"/>
  <c r="C28" i="9"/>
  <c r="N88" i="8"/>
  <c r="F28" i="9" l="1"/>
  <c r="C29" i="9"/>
  <c r="Q40" i="8"/>
  <c r="Q60" i="8" s="1"/>
  <c r="Q66" i="8"/>
  <c r="Q70" i="8" s="1"/>
  <c r="Q71" i="8" l="1"/>
</calcChain>
</file>

<file path=xl/sharedStrings.xml><?xml version="1.0" encoding="utf-8"?>
<sst xmlns="http://schemas.openxmlformats.org/spreadsheetml/2006/main" count="156" uniqueCount="152">
  <si>
    <t>勘　定　科　目</t>
    <rPh sb="0" eb="1">
      <t>カン</t>
    </rPh>
    <rPh sb="2" eb="3">
      <t>サダム</t>
    </rPh>
    <rPh sb="4" eb="5">
      <t>カ</t>
    </rPh>
    <rPh sb="6" eb="7">
      <t>メ</t>
    </rPh>
    <phoneticPr fontId="21"/>
  </si>
  <si>
    <t>資産の部</t>
    <rPh sb="0" eb="2">
      <t>シサン</t>
    </rPh>
    <rPh sb="3" eb="4">
      <t>ブ</t>
    </rPh>
    <phoneticPr fontId="21"/>
  </si>
  <si>
    <t>流動資産</t>
    <rPh sb="0" eb="2">
      <t>リュウドウ</t>
    </rPh>
    <rPh sb="2" eb="4">
      <t>シサン</t>
    </rPh>
    <phoneticPr fontId="21"/>
  </si>
  <si>
    <t>上記以外の流動資産</t>
    <rPh sb="0" eb="2">
      <t>ジョウキ</t>
    </rPh>
    <rPh sb="2" eb="4">
      <t>イガイ</t>
    </rPh>
    <rPh sb="5" eb="7">
      <t>リュウドウ</t>
    </rPh>
    <rPh sb="7" eb="9">
      <t>シサン</t>
    </rPh>
    <phoneticPr fontId="21"/>
  </si>
  <si>
    <t>固定資産</t>
    <rPh sb="0" eb="2">
      <t>コテイ</t>
    </rPh>
    <rPh sb="2" eb="4">
      <t>シサン</t>
    </rPh>
    <phoneticPr fontId="21"/>
  </si>
  <si>
    <t>基本財産</t>
    <rPh sb="0" eb="2">
      <t>キホン</t>
    </rPh>
    <rPh sb="2" eb="4">
      <t>ザイサン</t>
    </rPh>
    <phoneticPr fontId="21"/>
  </si>
  <si>
    <t>土地</t>
    <rPh sb="0" eb="2">
      <t>トチ</t>
    </rPh>
    <phoneticPr fontId="21"/>
  </si>
  <si>
    <t>建物</t>
    <rPh sb="0" eb="2">
      <t>タテモノ</t>
    </rPh>
    <phoneticPr fontId="21"/>
  </si>
  <si>
    <t>その他の固定資産</t>
    <rPh sb="2" eb="3">
      <t>タ</t>
    </rPh>
    <rPh sb="4" eb="6">
      <t>コテイ</t>
    </rPh>
    <rPh sb="6" eb="8">
      <t>シサン</t>
    </rPh>
    <phoneticPr fontId="21"/>
  </si>
  <si>
    <t>上記以外のその他の固定資産</t>
    <rPh sb="0" eb="2">
      <t>ジョウキ</t>
    </rPh>
    <rPh sb="2" eb="4">
      <t>イガイ</t>
    </rPh>
    <rPh sb="7" eb="8">
      <t>タ</t>
    </rPh>
    <rPh sb="9" eb="11">
      <t>コテイ</t>
    </rPh>
    <rPh sb="11" eb="13">
      <t>シサン</t>
    </rPh>
    <phoneticPr fontId="21"/>
  </si>
  <si>
    <t>負債の部</t>
    <rPh sb="0" eb="2">
      <t>フサイ</t>
    </rPh>
    <rPh sb="3" eb="4">
      <t>ブ</t>
    </rPh>
    <phoneticPr fontId="21"/>
  </si>
  <si>
    <t>流動負債</t>
    <rPh sb="0" eb="2">
      <t>リュウドウ</t>
    </rPh>
    <rPh sb="2" eb="4">
      <t>フサイ</t>
    </rPh>
    <phoneticPr fontId="21"/>
  </si>
  <si>
    <t>固定負債</t>
    <rPh sb="0" eb="2">
      <t>コテイ</t>
    </rPh>
    <rPh sb="2" eb="4">
      <t>フサイ</t>
    </rPh>
    <phoneticPr fontId="21"/>
  </si>
  <si>
    <t>設備資金借入金</t>
    <rPh sb="0" eb="2">
      <t>セツビ</t>
    </rPh>
    <rPh sb="2" eb="4">
      <t>シキン</t>
    </rPh>
    <rPh sb="4" eb="6">
      <t>カリイレ</t>
    </rPh>
    <rPh sb="6" eb="7">
      <t>キン</t>
    </rPh>
    <phoneticPr fontId="21"/>
  </si>
  <si>
    <t>退職給与引当金</t>
    <rPh sb="0" eb="2">
      <t>タイショク</t>
    </rPh>
    <rPh sb="2" eb="4">
      <t>キュウヨ</t>
    </rPh>
    <rPh sb="4" eb="6">
      <t>ヒキアテ</t>
    </rPh>
    <rPh sb="6" eb="7">
      <t>キン</t>
    </rPh>
    <phoneticPr fontId="21"/>
  </si>
  <si>
    <t>純資産の部</t>
    <rPh sb="0" eb="3">
      <t>ジュンシサン</t>
    </rPh>
    <rPh sb="4" eb="5">
      <t>ブ</t>
    </rPh>
    <phoneticPr fontId="21"/>
  </si>
  <si>
    <t>基本金</t>
    <rPh sb="0" eb="2">
      <t>キホン</t>
    </rPh>
    <rPh sb="2" eb="3">
      <t>キン</t>
    </rPh>
    <phoneticPr fontId="21"/>
  </si>
  <si>
    <t>１号基本金</t>
    <rPh sb="1" eb="2">
      <t>ゴウ</t>
    </rPh>
    <rPh sb="2" eb="4">
      <t>キホン</t>
    </rPh>
    <rPh sb="4" eb="5">
      <t>キン</t>
    </rPh>
    <phoneticPr fontId="21"/>
  </si>
  <si>
    <t>２号基本金</t>
    <rPh sb="1" eb="2">
      <t>ゴウ</t>
    </rPh>
    <rPh sb="2" eb="4">
      <t>キホン</t>
    </rPh>
    <rPh sb="4" eb="5">
      <t>キン</t>
    </rPh>
    <phoneticPr fontId="21"/>
  </si>
  <si>
    <t>３号基本金</t>
    <rPh sb="1" eb="2">
      <t>ゴウ</t>
    </rPh>
    <rPh sb="2" eb="4">
      <t>キホン</t>
    </rPh>
    <rPh sb="4" eb="5">
      <t>キン</t>
    </rPh>
    <phoneticPr fontId="21"/>
  </si>
  <si>
    <t>国庫補助金等特別積立金</t>
    <rPh sb="0" eb="2">
      <t>コッコ</t>
    </rPh>
    <rPh sb="2" eb="5">
      <t>ホジョキン</t>
    </rPh>
    <rPh sb="5" eb="6">
      <t>トウ</t>
    </rPh>
    <rPh sb="6" eb="8">
      <t>トクベツ</t>
    </rPh>
    <rPh sb="8" eb="10">
      <t>ツミタテ</t>
    </rPh>
    <rPh sb="10" eb="11">
      <t>キン</t>
    </rPh>
    <phoneticPr fontId="21"/>
  </si>
  <si>
    <t>積立金</t>
    <rPh sb="0" eb="2">
      <t>ツミタテ</t>
    </rPh>
    <rPh sb="2" eb="3">
      <t>キン</t>
    </rPh>
    <phoneticPr fontId="21"/>
  </si>
  <si>
    <t>上記以外の積立金</t>
    <rPh sb="0" eb="2">
      <t>ジョウキ</t>
    </rPh>
    <rPh sb="2" eb="4">
      <t>イガイ</t>
    </rPh>
    <rPh sb="5" eb="7">
      <t>ツミタテ</t>
    </rPh>
    <rPh sb="7" eb="8">
      <t>キン</t>
    </rPh>
    <phoneticPr fontId="21"/>
  </si>
  <si>
    <t>純資産の部合計</t>
    <rPh sb="0" eb="3">
      <t>ジュンシサン</t>
    </rPh>
    <rPh sb="4" eb="5">
      <t>ブ</t>
    </rPh>
    <rPh sb="5" eb="6">
      <t>アイ</t>
    </rPh>
    <rPh sb="6" eb="7">
      <t>ケイ</t>
    </rPh>
    <phoneticPr fontId="21"/>
  </si>
  <si>
    <t>定期預金</t>
    <rPh sb="0" eb="2">
      <t>テイキ</t>
    </rPh>
    <rPh sb="2" eb="4">
      <t>ヨキン</t>
    </rPh>
    <phoneticPr fontId="21"/>
  </si>
  <si>
    <t>資産の部合計</t>
    <rPh sb="0" eb="2">
      <t>シサン</t>
    </rPh>
    <rPh sb="3" eb="4">
      <t>ブ</t>
    </rPh>
    <rPh sb="4" eb="6">
      <t>ゴウケイ</t>
    </rPh>
    <phoneticPr fontId="21"/>
  </si>
  <si>
    <t>負債の部合計</t>
    <rPh sb="0" eb="2">
      <t>フサイ</t>
    </rPh>
    <rPh sb="3" eb="4">
      <t>ブ</t>
    </rPh>
    <rPh sb="4" eb="6">
      <t>ゴウケイ</t>
    </rPh>
    <phoneticPr fontId="21"/>
  </si>
  <si>
    <t>事業未払金</t>
    <rPh sb="0" eb="2">
      <t>ジギョウ</t>
    </rPh>
    <rPh sb="2" eb="4">
      <t>ミバラ</t>
    </rPh>
    <rPh sb="4" eb="5">
      <t>キン</t>
    </rPh>
    <phoneticPr fontId="21"/>
  </si>
  <si>
    <t>次期繰越活動増減差額</t>
    <rPh sb="0" eb="2">
      <t>ジキ</t>
    </rPh>
    <rPh sb="2" eb="4">
      <t>クリコシ</t>
    </rPh>
    <rPh sb="4" eb="6">
      <t>カツドウ</t>
    </rPh>
    <rPh sb="6" eb="8">
      <t>ゾウゲン</t>
    </rPh>
    <rPh sb="8" eb="10">
      <t>サガク</t>
    </rPh>
    <phoneticPr fontId="21"/>
  </si>
  <si>
    <t>負債及び純資産の部合計</t>
    <rPh sb="0" eb="2">
      <t>フサイ</t>
    </rPh>
    <rPh sb="2" eb="3">
      <t>オヨ</t>
    </rPh>
    <rPh sb="4" eb="5">
      <t>ジュン</t>
    </rPh>
    <rPh sb="5" eb="7">
      <t>シサン</t>
    </rPh>
    <rPh sb="8" eb="9">
      <t>ブ</t>
    </rPh>
    <rPh sb="9" eb="11">
      <t>ゴウケイ</t>
    </rPh>
    <phoneticPr fontId="21"/>
  </si>
  <si>
    <t>－</t>
  </si>
  <si>
    <t>☆２／☆１</t>
    <phoneticPr fontId="22"/>
  </si>
  <si>
    <t>現金預金</t>
    <rPh sb="0" eb="2">
      <t>ゲンキン</t>
    </rPh>
    <rPh sb="2" eb="4">
      <t>ヨキン</t>
    </rPh>
    <phoneticPr fontId="21"/>
  </si>
  <si>
    <t>拠点区分間貸付金</t>
    <rPh sb="0" eb="2">
      <t>キョテン</t>
    </rPh>
    <rPh sb="2" eb="4">
      <t>クブン</t>
    </rPh>
    <rPh sb="4" eb="5">
      <t>アイダ</t>
    </rPh>
    <rPh sb="5" eb="7">
      <t>カシツケ</t>
    </rPh>
    <rPh sb="7" eb="8">
      <t>キン</t>
    </rPh>
    <phoneticPr fontId="21"/>
  </si>
  <si>
    <t>拠点区分間借入金</t>
    <rPh sb="0" eb="2">
      <t>キョテン</t>
    </rPh>
    <rPh sb="2" eb="4">
      <t>クブン</t>
    </rPh>
    <rPh sb="4" eb="5">
      <t>アイダ</t>
    </rPh>
    <rPh sb="5" eb="7">
      <t>カリイレ</t>
    </rPh>
    <rPh sb="7" eb="8">
      <t>キン</t>
    </rPh>
    <phoneticPr fontId="21"/>
  </si>
  <si>
    <t>長期運営資金借入金</t>
    <rPh sb="0" eb="2">
      <t>チョウキ</t>
    </rPh>
    <rPh sb="2" eb="4">
      <t>ウンエイ</t>
    </rPh>
    <rPh sb="4" eb="6">
      <t>シキン</t>
    </rPh>
    <rPh sb="6" eb="8">
      <t>カリイレ</t>
    </rPh>
    <rPh sb="8" eb="9">
      <t>キン</t>
    </rPh>
    <phoneticPr fontId="21"/>
  </si>
  <si>
    <t>付表-８</t>
    <rPh sb="0" eb="2">
      <t>フヒョウ</t>
    </rPh>
    <phoneticPr fontId="22"/>
  </si>
  <si>
    <t>自己負担減価償却累計額</t>
    <rPh sb="0" eb="2">
      <t>ジコ</t>
    </rPh>
    <rPh sb="2" eb="5">
      <t>フタンゲン</t>
    </rPh>
    <rPh sb="5" eb="6">
      <t>カ</t>
    </rPh>
    <rPh sb="6" eb="8">
      <t>ショウキャク</t>
    </rPh>
    <rPh sb="8" eb="11">
      <t>ルイケイガク</t>
    </rPh>
    <phoneticPr fontId="22"/>
  </si>
  <si>
    <t>Ａ）現金預金・有価証券・積立資産合計有り高</t>
    <rPh sb="2" eb="4">
      <t>ゲンキン</t>
    </rPh>
    <rPh sb="4" eb="6">
      <t>ヨキン</t>
    </rPh>
    <rPh sb="7" eb="9">
      <t>ユウカ</t>
    </rPh>
    <rPh sb="9" eb="11">
      <t>ショウケン</t>
    </rPh>
    <rPh sb="12" eb="14">
      <t>ツミタテ</t>
    </rPh>
    <rPh sb="14" eb="16">
      <t>シサン</t>
    </rPh>
    <rPh sb="16" eb="18">
      <t>ゴウケイ</t>
    </rPh>
    <rPh sb="18" eb="19">
      <t>ア</t>
    </rPh>
    <rPh sb="20" eb="21">
      <t>ダカ</t>
    </rPh>
    <phoneticPr fontId="22"/>
  </si>
  <si>
    <t>（☆１－☆２）</t>
    <phoneticPr fontId="22"/>
  </si>
  <si>
    <t>☆２国庫補助金等特別積立金取崩累計額</t>
    <rPh sb="2" eb="4">
      <t>コッコ</t>
    </rPh>
    <rPh sb="4" eb="7">
      <t>ホジョキン</t>
    </rPh>
    <rPh sb="7" eb="8">
      <t>トウ</t>
    </rPh>
    <rPh sb="8" eb="10">
      <t>トクベツ</t>
    </rPh>
    <rPh sb="10" eb="12">
      <t>ツミタテ</t>
    </rPh>
    <rPh sb="12" eb="13">
      <t>キン</t>
    </rPh>
    <rPh sb="13" eb="15">
      <t>トリクズシ</t>
    </rPh>
    <rPh sb="15" eb="18">
      <t>ルイケイガク</t>
    </rPh>
    <phoneticPr fontId="21"/>
  </si>
  <si>
    <t>☆１減価償却費の累計額</t>
    <phoneticPr fontId="21"/>
  </si>
  <si>
    <t>Ａ）現金預金・有価証券・積立資産合計</t>
    <rPh sb="2" eb="4">
      <t>ゲンキン</t>
    </rPh>
    <rPh sb="4" eb="6">
      <t>ヨキン</t>
    </rPh>
    <rPh sb="7" eb="9">
      <t>ユウカ</t>
    </rPh>
    <rPh sb="9" eb="11">
      <t>ショウケン</t>
    </rPh>
    <rPh sb="12" eb="14">
      <t>ツミタテ</t>
    </rPh>
    <rPh sb="14" eb="16">
      <t>シサン</t>
    </rPh>
    <rPh sb="16" eb="18">
      <t>ゴウケイ</t>
    </rPh>
    <phoneticPr fontId="22"/>
  </si>
  <si>
    <t>設備資金当初借入金額</t>
    <rPh sb="4" eb="6">
      <t>トウショ</t>
    </rPh>
    <rPh sb="9" eb="10">
      <t>ガク</t>
    </rPh>
    <phoneticPr fontId="21"/>
  </si>
  <si>
    <t>設備資金借入金残額</t>
    <rPh sb="0" eb="2">
      <t>セツビ</t>
    </rPh>
    <rPh sb="2" eb="4">
      <t>シキン</t>
    </rPh>
    <rPh sb="4" eb="7">
      <t>カリイレキン</t>
    </rPh>
    <rPh sb="7" eb="8">
      <t>ザン</t>
    </rPh>
    <rPh sb="8" eb="9">
      <t>ガク</t>
    </rPh>
    <phoneticPr fontId="22"/>
  </si>
  <si>
    <t>設備資金借入金償還額</t>
    <phoneticPr fontId="21"/>
  </si>
  <si>
    <t>☆３（☆２／☆１）</t>
    <phoneticPr fontId="21"/>
  </si>
  <si>
    <t>建物等の築後経過年数</t>
    <rPh sb="0" eb="2">
      <t>タテモノ</t>
    </rPh>
    <rPh sb="2" eb="3">
      <t>トウ</t>
    </rPh>
    <rPh sb="4" eb="6">
      <t>チクゴ</t>
    </rPh>
    <rPh sb="6" eb="8">
      <t>ケイカ</t>
    </rPh>
    <rPh sb="8" eb="10">
      <t>ネンスウ</t>
    </rPh>
    <phoneticPr fontId="21"/>
  </si>
  <si>
    <t>（２－設備資金借入金残額）償還補助金による返済額を除く</t>
    <rPh sb="13" eb="15">
      <t>ショウカン</t>
    </rPh>
    <rPh sb="15" eb="18">
      <t>ホジョキン</t>
    </rPh>
    <rPh sb="21" eb="24">
      <t>ヘンサイガク</t>
    </rPh>
    <rPh sb="25" eb="26">
      <t>ノゾ</t>
    </rPh>
    <phoneticPr fontId="21"/>
  </si>
  <si>
    <t>建物取得価額（附属設備含む）</t>
    <rPh sb="0" eb="2">
      <t>タテモノ</t>
    </rPh>
    <rPh sb="2" eb="4">
      <t>シュトク</t>
    </rPh>
    <rPh sb="4" eb="6">
      <t>カガク</t>
    </rPh>
    <rPh sb="7" eb="9">
      <t>フゾク</t>
    </rPh>
    <rPh sb="9" eb="11">
      <t>セツビ</t>
    </rPh>
    <rPh sb="11" eb="12">
      <t>フク</t>
    </rPh>
    <phoneticPr fontId="22"/>
  </si>
  <si>
    <t>☆1と☆２は固定資産管理台帳より（附属明細書「基本財産及びその他の固定資産（有形･無形固定資産）の明細書」から求めることも出来る｡以下同じ。）
☆２には元金償還金補助金を含む</t>
    <rPh sb="6" eb="10">
      <t>コテイシサン</t>
    </rPh>
    <rPh sb="10" eb="12">
      <t>カンリ</t>
    </rPh>
    <rPh sb="12" eb="14">
      <t>ダイチョウ</t>
    </rPh>
    <rPh sb="17" eb="19">
      <t>フゾク</t>
    </rPh>
    <rPh sb="19" eb="22">
      <t>メイサイショ</t>
    </rPh>
    <rPh sb="55" eb="56">
      <t>モト</t>
    </rPh>
    <rPh sb="61" eb="63">
      <t>デキ</t>
    </rPh>
    <rPh sb="65" eb="67">
      <t>イカ</t>
    </rPh>
    <rPh sb="67" eb="68">
      <t>オナ</t>
    </rPh>
    <phoneticPr fontId="21"/>
  </si>
  <si>
    <t>貸借対照表から集計（基本財産を除く）【注２】</t>
    <rPh sb="0" eb="2">
      <t>タイシャク</t>
    </rPh>
    <rPh sb="2" eb="5">
      <t>タイショウヒョウ</t>
    </rPh>
    <rPh sb="7" eb="9">
      <t>シュウケイ</t>
    </rPh>
    <rPh sb="10" eb="12">
      <t>キホン</t>
    </rPh>
    <rPh sb="12" eb="14">
      <t>ザイサン</t>
    </rPh>
    <rPh sb="15" eb="16">
      <t>ノゾ</t>
    </rPh>
    <phoneticPr fontId="21"/>
  </si>
  <si>
    <t>Ｂ）運転資金必要額</t>
    <rPh sb="2" eb="4">
      <t>ウンテン</t>
    </rPh>
    <rPh sb="4" eb="6">
      <t>シキン</t>
    </rPh>
    <rPh sb="6" eb="9">
      <t>ヒツヨウガク</t>
    </rPh>
    <phoneticPr fontId="22"/>
  </si>
  <si>
    <t>【注２】：参照貸借対照表上に存在する現金預金及び有価証券及び固定資産の投資有価証券及び積立預金を合計した金額です。
基本財産とした定期預金及び投資有価証券は含めません。実際の現金預金（流動資産及びその他の固定資産に含まれる預金の合計）を算定して導入します。</t>
    <rPh sb="1" eb="2">
      <t>チュウ</t>
    </rPh>
    <rPh sb="5" eb="7">
      <t>サンショウ</t>
    </rPh>
    <rPh sb="7" eb="9">
      <t>タイシャク</t>
    </rPh>
    <rPh sb="9" eb="12">
      <t>タイショウヒョウ</t>
    </rPh>
    <rPh sb="12" eb="13">
      <t>ジョウ</t>
    </rPh>
    <rPh sb="14" eb="16">
      <t>ソンザイ</t>
    </rPh>
    <rPh sb="18" eb="20">
      <t>ゲンキン</t>
    </rPh>
    <rPh sb="20" eb="22">
      <t>ヨキン</t>
    </rPh>
    <rPh sb="22" eb="23">
      <t>オヨ</t>
    </rPh>
    <rPh sb="24" eb="26">
      <t>ユウカ</t>
    </rPh>
    <rPh sb="26" eb="28">
      <t>ショウケン</t>
    </rPh>
    <rPh sb="28" eb="29">
      <t>オヨ</t>
    </rPh>
    <rPh sb="30" eb="34">
      <t>コテイシサン</t>
    </rPh>
    <rPh sb="35" eb="37">
      <t>トウシ</t>
    </rPh>
    <rPh sb="37" eb="39">
      <t>ユウカ</t>
    </rPh>
    <rPh sb="39" eb="41">
      <t>ショウケン</t>
    </rPh>
    <rPh sb="41" eb="42">
      <t>オヨ</t>
    </rPh>
    <rPh sb="43" eb="45">
      <t>ツミタテ</t>
    </rPh>
    <rPh sb="45" eb="47">
      <t>ヨキン</t>
    </rPh>
    <rPh sb="48" eb="50">
      <t>ゴウケイ</t>
    </rPh>
    <rPh sb="52" eb="54">
      <t>キンガク</t>
    </rPh>
    <rPh sb="58" eb="60">
      <t>キホン</t>
    </rPh>
    <rPh sb="60" eb="62">
      <t>ザイサン</t>
    </rPh>
    <rPh sb="65" eb="67">
      <t>テイキ</t>
    </rPh>
    <rPh sb="67" eb="69">
      <t>ヨキン</t>
    </rPh>
    <rPh sb="69" eb="70">
      <t>オヨ</t>
    </rPh>
    <rPh sb="71" eb="73">
      <t>トウシ</t>
    </rPh>
    <rPh sb="73" eb="75">
      <t>ユウカ</t>
    </rPh>
    <rPh sb="75" eb="77">
      <t>ショウケン</t>
    </rPh>
    <rPh sb="78" eb="79">
      <t>フク</t>
    </rPh>
    <rPh sb="84" eb="86">
      <t>ジッサイ</t>
    </rPh>
    <rPh sb="87" eb="89">
      <t>ゲンキン</t>
    </rPh>
    <rPh sb="89" eb="91">
      <t>ヨキン</t>
    </rPh>
    <rPh sb="92" eb="94">
      <t>リュウドウ</t>
    </rPh>
    <rPh sb="94" eb="96">
      <t>シサン</t>
    </rPh>
    <rPh sb="96" eb="97">
      <t>オヨ</t>
    </rPh>
    <rPh sb="100" eb="101">
      <t>タ</t>
    </rPh>
    <rPh sb="102" eb="106">
      <t>コテイシサン</t>
    </rPh>
    <rPh sb="107" eb="108">
      <t>フク</t>
    </rPh>
    <rPh sb="111" eb="113">
      <t>ヨキン</t>
    </rPh>
    <rPh sb="114" eb="116">
      <t>ゴウケイ</t>
    </rPh>
    <rPh sb="118" eb="120">
      <t>サンテイ</t>
    </rPh>
    <rPh sb="122" eb="124">
      <t>ドウニュウ</t>
    </rPh>
    <phoneticPr fontId="21"/>
  </si>
  <si>
    <t>平成28年度決算データによる試算</t>
    <rPh sb="0" eb="2">
      <t>ヘイセイ</t>
    </rPh>
    <rPh sb="4" eb="6">
      <t>ネンド</t>
    </rPh>
    <rPh sb="6" eb="8">
      <t>ケッサン</t>
    </rPh>
    <rPh sb="14" eb="16">
      <t>シサン</t>
    </rPh>
    <phoneticPr fontId="22"/>
  </si>
  <si>
    <t>一年以内返済予定設備資金借入金</t>
    <rPh sb="0" eb="1">
      <t>イチ</t>
    </rPh>
    <rPh sb="1" eb="4">
      <t>ネンイナイ</t>
    </rPh>
    <rPh sb="4" eb="6">
      <t>ヘンサイ</t>
    </rPh>
    <rPh sb="6" eb="8">
      <t>ヨテイ</t>
    </rPh>
    <rPh sb="8" eb="10">
      <t>セツビ</t>
    </rPh>
    <rPh sb="10" eb="12">
      <t>シキン</t>
    </rPh>
    <rPh sb="12" eb="15">
      <t>カリイレキン</t>
    </rPh>
    <phoneticPr fontId="22"/>
  </si>
  <si>
    <t>一年以内返済予定リース債務</t>
    <rPh sb="0" eb="1">
      <t>イチ</t>
    </rPh>
    <rPh sb="1" eb="4">
      <t>ネンイナイ</t>
    </rPh>
    <rPh sb="4" eb="6">
      <t>ヘンサイ</t>
    </rPh>
    <rPh sb="6" eb="8">
      <t>ヨテイ</t>
    </rPh>
    <rPh sb="11" eb="13">
      <t>サイム</t>
    </rPh>
    <phoneticPr fontId="22"/>
  </si>
  <si>
    <t>リース債務</t>
    <rPh sb="3" eb="5">
      <t>サイム</t>
    </rPh>
    <phoneticPr fontId="22"/>
  </si>
  <si>
    <t>資金収支計算書から必要額を法人判断で計算のこと。
具体的には事業活動支出の３ヵ月分相当額</t>
    <rPh sb="0" eb="2">
      <t>シキン</t>
    </rPh>
    <rPh sb="2" eb="4">
      <t>シュウシ</t>
    </rPh>
    <rPh sb="4" eb="7">
      <t>ケイサンショ</t>
    </rPh>
    <rPh sb="9" eb="12">
      <t>ヒツヨウガク</t>
    </rPh>
    <rPh sb="13" eb="15">
      <t>ホウジン</t>
    </rPh>
    <rPh sb="15" eb="17">
      <t>ハンダン</t>
    </rPh>
    <rPh sb="18" eb="20">
      <t>ケイサン</t>
    </rPh>
    <rPh sb="25" eb="28">
      <t>グタイテキ</t>
    </rPh>
    <rPh sb="30" eb="32">
      <t>ジギョウ</t>
    </rPh>
    <rPh sb="32" eb="34">
      <t>カツドウ</t>
    </rPh>
    <rPh sb="34" eb="36">
      <t>シシュツ</t>
    </rPh>
    <rPh sb="39" eb="40">
      <t>ゲツ</t>
    </rPh>
    <rPh sb="40" eb="41">
      <t>ブン</t>
    </rPh>
    <rPh sb="41" eb="44">
      <t>ソウトウガク</t>
    </rPh>
    <phoneticPr fontId="21"/>
  </si>
  <si>
    <t>Ｃ）積立可能資金残高額（ＡーB）</t>
    <rPh sb="2" eb="4">
      <t>ツミタテ</t>
    </rPh>
    <rPh sb="4" eb="6">
      <t>カノウ</t>
    </rPh>
    <rPh sb="6" eb="8">
      <t>シキン</t>
    </rPh>
    <rPh sb="8" eb="10">
      <t>ザンダカ</t>
    </rPh>
    <rPh sb="10" eb="11">
      <t>ガク</t>
    </rPh>
    <phoneticPr fontId="22"/>
  </si>
  <si>
    <t>Ｄ）余剰現預金（再投下資産）充足・未充足額</t>
    <rPh sb="2" eb="4">
      <t>ヨジョウ</t>
    </rPh>
    <rPh sb="4" eb="7">
      <t>ゲンヨキン</t>
    </rPh>
    <phoneticPr fontId="22"/>
  </si>
  <si>
    <t>「☆２国庫補助金等特別積立金取崩累計額」は補助率比例取崩計算とします。
旧会計基準の計算による場合の補助率算定は【☆2/☆1】では計算できません。旧会計基準を適用している場合における表中の補助率は当初の施設整備事業の資料によって､償還補助金も含めた補助金総額と補助対象施設整備事業費との比率で算定して下さい。
旧会計基準で処理してきた場合は、新会計基準移行後の是正された国庫補助金等特別積立金残高から推計することとします。</t>
    <rPh sb="3" eb="5">
      <t>コッコ</t>
    </rPh>
    <rPh sb="5" eb="8">
      <t>ホジョキン</t>
    </rPh>
    <rPh sb="8" eb="9">
      <t>トウ</t>
    </rPh>
    <rPh sb="9" eb="10">
      <t>トク</t>
    </rPh>
    <rPh sb="10" eb="11">
      <t>ベツ</t>
    </rPh>
    <rPh sb="11" eb="14">
      <t>ツミタテキン</t>
    </rPh>
    <rPh sb="14" eb="16">
      <t>トリクズシ</t>
    </rPh>
    <rPh sb="16" eb="19">
      <t>ルイケイガク</t>
    </rPh>
    <rPh sb="21" eb="24">
      <t>ホジョリツ</t>
    </rPh>
    <rPh sb="24" eb="26">
      <t>ヒレイ</t>
    </rPh>
    <rPh sb="26" eb="28">
      <t>トリクズシ</t>
    </rPh>
    <rPh sb="28" eb="30">
      <t>ケイサン</t>
    </rPh>
    <rPh sb="36" eb="37">
      <t>キュウ</t>
    </rPh>
    <rPh sb="37" eb="39">
      <t>カイケイ</t>
    </rPh>
    <rPh sb="39" eb="41">
      <t>キジュン</t>
    </rPh>
    <rPh sb="42" eb="44">
      <t>ケイサン</t>
    </rPh>
    <rPh sb="47" eb="49">
      <t>バアイ</t>
    </rPh>
    <rPh sb="50" eb="53">
      <t>ホジョリツ</t>
    </rPh>
    <rPh sb="53" eb="55">
      <t>サンテイ</t>
    </rPh>
    <rPh sb="65" eb="67">
      <t>ケイサン</t>
    </rPh>
    <rPh sb="73" eb="74">
      <t>キュウ</t>
    </rPh>
    <rPh sb="74" eb="76">
      <t>カイケイ</t>
    </rPh>
    <rPh sb="76" eb="78">
      <t>キジュン</t>
    </rPh>
    <rPh sb="79" eb="81">
      <t>テキヨウ</t>
    </rPh>
    <rPh sb="85" eb="87">
      <t>バアイ</t>
    </rPh>
    <rPh sb="91" eb="93">
      <t>ヒョウチュウ</t>
    </rPh>
    <rPh sb="94" eb="97">
      <t>ホジョリツ</t>
    </rPh>
    <rPh sb="98" eb="100">
      <t>トウショ</t>
    </rPh>
    <rPh sb="101" eb="103">
      <t>シセツ</t>
    </rPh>
    <rPh sb="103" eb="105">
      <t>セイビ</t>
    </rPh>
    <rPh sb="105" eb="107">
      <t>ジギョウ</t>
    </rPh>
    <rPh sb="108" eb="110">
      <t>シリョウ</t>
    </rPh>
    <rPh sb="115" eb="117">
      <t>ショウカン</t>
    </rPh>
    <rPh sb="117" eb="120">
      <t>ホジョキン</t>
    </rPh>
    <rPh sb="121" eb="122">
      <t>フク</t>
    </rPh>
    <rPh sb="124" eb="127">
      <t>ホジョキン</t>
    </rPh>
    <rPh sb="127" eb="129">
      <t>ソウガク</t>
    </rPh>
    <rPh sb="130" eb="132">
      <t>ホジョ</t>
    </rPh>
    <rPh sb="132" eb="134">
      <t>タイショウ</t>
    </rPh>
    <rPh sb="134" eb="136">
      <t>シセツ</t>
    </rPh>
    <rPh sb="136" eb="138">
      <t>セイビ</t>
    </rPh>
    <rPh sb="138" eb="140">
      <t>ジギョウ</t>
    </rPh>
    <rPh sb="140" eb="141">
      <t>ヒ</t>
    </rPh>
    <rPh sb="143" eb="145">
      <t>ヒリツ</t>
    </rPh>
    <rPh sb="146" eb="148">
      <t>サンテイ</t>
    </rPh>
    <rPh sb="150" eb="151">
      <t>クダ</t>
    </rPh>
    <rPh sb="155" eb="156">
      <t>キュウ</t>
    </rPh>
    <rPh sb="156" eb="158">
      <t>カイケイ</t>
    </rPh>
    <rPh sb="158" eb="160">
      <t>キジュン</t>
    </rPh>
    <rPh sb="161" eb="163">
      <t>ショリ</t>
    </rPh>
    <rPh sb="167" eb="169">
      <t>バアイ</t>
    </rPh>
    <rPh sb="171" eb="172">
      <t>シン</t>
    </rPh>
    <rPh sb="172" eb="174">
      <t>カイケイ</t>
    </rPh>
    <rPh sb="174" eb="176">
      <t>キジュン</t>
    </rPh>
    <rPh sb="176" eb="179">
      <t>イコウゴ</t>
    </rPh>
    <rPh sb="180" eb="182">
      <t>ゼセイ</t>
    </rPh>
    <rPh sb="185" eb="187">
      <t>コッコ</t>
    </rPh>
    <rPh sb="187" eb="190">
      <t>ホジョキン</t>
    </rPh>
    <rPh sb="190" eb="191">
      <t>トウ</t>
    </rPh>
    <rPh sb="191" eb="193">
      <t>トクベツ</t>
    </rPh>
    <rPh sb="193" eb="196">
      <t>ツミタテキン</t>
    </rPh>
    <rPh sb="196" eb="198">
      <t>ザンダカ</t>
    </rPh>
    <rPh sb="200" eb="202">
      <t>スイケイ</t>
    </rPh>
    <phoneticPr fontId="21"/>
  </si>
  <si>
    <t>法人単位</t>
    <rPh sb="0" eb="2">
      <t>ホウジン</t>
    </rPh>
    <rPh sb="2" eb="4">
      <t>タンイ</t>
    </rPh>
    <phoneticPr fontId="22"/>
  </si>
  <si>
    <t>本部拠点</t>
    <rPh sb="0" eb="2">
      <t>ホンブ</t>
    </rPh>
    <rPh sb="2" eb="4">
      <t>キョテン</t>
    </rPh>
    <phoneticPr fontId="22"/>
  </si>
  <si>
    <t>前払費用</t>
    <rPh sb="0" eb="2">
      <t>マエバライ</t>
    </rPh>
    <rPh sb="2" eb="4">
      <t>ヒヨウ</t>
    </rPh>
    <phoneticPr fontId="22"/>
  </si>
  <si>
    <t>車両運搬具</t>
    <rPh sb="0" eb="2">
      <t>シャリョウ</t>
    </rPh>
    <rPh sb="2" eb="5">
      <t>ウンパング</t>
    </rPh>
    <phoneticPr fontId="22"/>
  </si>
  <si>
    <t>器具及び備品</t>
    <rPh sb="0" eb="2">
      <t>キグ</t>
    </rPh>
    <rPh sb="2" eb="3">
      <t>オヨ</t>
    </rPh>
    <rPh sb="4" eb="6">
      <t>ビヒン</t>
    </rPh>
    <phoneticPr fontId="22"/>
  </si>
  <si>
    <t>権利</t>
    <rPh sb="0" eb="2">
      <t>ケンリ</t>
    </rPh>
    <phoneticPr fontId="22"/>
  </si>
  <si>
    <t>差入保証金</t>
    <rPh sb="0" eb="2">
      <t>サシイレ</t>
    </rPh>
    <rPh sb="2" eb="5">
      <t>ホショウキン</t>
    </rPh>
    <phoneticPr fontId="22"/>
  </si>
  <si>
    <t>上記以外の積立資産（都・区）</t>
    <rPh sb="0" eb="2">
      <t>ジョウキ</t>
    </rPh>
    <rPh sb="2" eb="4">
      <t>イガイ</t>
    </rPh>
    <rPh sb="5" eb="7">
      <t>ツミタテ</t>
    </rPh>
    <rPh sb="7" eb="9">
      <t>シサン</t>
    </rPh>
    <rPh sb="10" eb="11">
      <t>ト</t>
    </rPh>
    <rPh sb="12" eb="13">
      <t>ク</t>
    </rPh>
    <phoneticPr fontId="21"/>
  </si>
  <si>
    <t>未払費用</t>
    <rPh sb="0" eb="2">
      <t>ミハライ</t>
    </rPh>
    <rPh sb="2" eb="4">
      <t>ヒヨウ</t>
    </rPh>
    <phoneticPr fontId="22"/>
  </si>
  <si>
    <t>預り金</t>
    <rPh sb="0" eb="1">
      <t>アズカ</t>
    </rPh>
    <rPh sb="2" eb="3">
      <t>キン</t>
    </rPh>
    <phoneticPr fontId="22"/>
  </si>
  <si>
    <t>職員預り金</t>
    <rPh sb="0" eb="2">
      <t>ショクイン</t>
    </rPh>
    <rPh sb="2" eb="3">
      <t>アズカ</t>
    </rPh>
    <rPh sb="4" eb="5">
      <t>キン</t>
    </rPh>
    <phoneticPr fontId="22"/>
  </si>
  <si>
    <t>賞与引当金</t>
    <rPh sb="0" eb="2">
      <t>ショウヨ</t>
    </rPh>
    <rPh sb="2" eb="5">
      <t>ヒキアテキン</t>
    </rPh>
    <phoneticPr fontId="21"/>
  </si>
  <si>
    <t>☆１　減価償却費の累計額（建物）</t>
    <rPh sb="3" eb="5">
      <t>ゲンカ</t>
    </rPh>
    <rPh sb="5" eb="7">
      <t>ショウキャク</t>
    </rPh>
    <rPh sb="7" eb="8">
      <t>ヒ</t>
    </rPh>
    <rPh sb="9" eb="12">
      <t>ルイケイガク</t>
    </rPh>
    <rPh sb="13" eb="15">
      <t>タテモノ</t>
    </rPh>
    <phoneticPr fontId="21"/>
  </si>
  <si>
    <t>☆２　国庫補助金等特別積立金取崩累計額（建物）</t>
    <rPh sb="3" eb="5">
      <t>コッコ</t>
    </rPh>
    <rPh sb="5" eb="8">
      <t>ホジョキン</t>
    </rPh>
    <rPh sb="8" eb="9">
      <t>トウ</t>
    </rPh>
    <rPh sb="9" eb="11">
      <t>トクベツ</t>
    </rPh>
    <rPh sb="11" eb="13">
      <t>ツミタテ</t>
    </rPh>
    <rPh sb="13" eb="14">
      <t>キン</t>
    </rPh>
    <rPh sb="14" eb="16">
      <t>トリクズシ</t>
    </rPh>
    <rPh sb="16" eb="19">
      <t>ルイケイガク</t>
    </rPh>
    <rPh sb="20" eb="22">
      <t>タテモノ</t>
    </rPh>
    <phoneticPr fontId="21"/>
  </si>
  <si>
    <t>大規模修繕含む建物更新資金準備積立金</t>
  </si>
  <si>
    <t>自己金融積立資産（借入金返済後）①</t>
    <rPh sb="0" eb="2">
      <t>ジコ</t>
    </rPh>
    <rPh sb="2" eb="4">
      <t>キンユウ</t>
    </rPh>
    <rPh sb="4" eb="6">
      <t>ツミタテ</t>
    </rPh>
    <rPh sb="6" eb="8">
      <t>シサン</t>
    </rPh>
    <rPh sb="9" eb="12">
      <t>カリイレキン</t>
    </rPh>
    <rPh sb="12" eb="14">
      <t>ヘンサイ</t>
    </rPh>
    <rPh sb="14" eb="15">
      <t>ゴ</t>
    </rPh>
    <phoneticPr fontId="22"/>
  </si>
  <si>
    <t>補助率低下準備要積立額②</t>
    <rPh sb="0" eb="3">
      <t>ホジョリツ</t>
    </rPh>
    <rPh sb="3" eb="5">
      <t>テイカ</t>
    </rPh>
    <rPh sb="5" eb="7">
      <t>ジュンビ</t>
    </rPh>
    <rPh sb="7" eb="8">
      <t>ヨウ</t>
    </rPh>
    <rPh sb="8" eb="11">
      <t>ツミタテガク</t>
    </rPh>
    <phoneticPr fontId="22"/>
  </si>
  <si>
    <t>建物更新資金準備積立金（①+②+③）</t>
    <rPh sb="0" eb="2">
      <t>タテモノ</t>
    </rPh>
    <rPh sb="2" eb="4">
      <t>コウシン</t>
    </rPh>
    <rPh sb="4" eb="6">
      <t>シキン</t>
    </rPh>
    <rPh sb="6" eb="8">
      <t>ジュンビ</t>
    </rPh>
    <rPh sb="8" eb="11">
      <t>ツミタテキン</t>
    </rPh>
    <phoneticPr fontId="22"/>
  </si>
  <si>
    <t>【注１】：建物と建物付属設備を一体的に計算するため両者の平均耐用年数を使用する。
　　　　平均耐用年数は建物と建物附属設備の金額構成比加重平均年数（注１）を使う。
　　　　保育園の平均耐用年数は、建物47年と建物附属設備約15年の金額構成比加重平均（30年）で算定する。
　　　　経過年数は建物の築後経過実年数を平均耐用年数に換算して使用する。本モデル財産目録実経過年数36年×30/47＝23年　　　　
　　　　また、平成19年4月1日以降取得である場合には、減価償却費計算上残存価額を控除しないことの調整を行うなど適宜変更。
　　　　　　（注）金額構成を建物区体100、建物附属設備35とした場合の加重平均耐用年数
　　　　　　　　　　　加重平均耐用年数＝１３５／（１００＊1/39年＋３５＊1/15年）＝27.565＝約28年（介護）
　　　　　　　　　　　加重平均耐用年数＝１３５／（１００＊1/47年＋３５＊1/15年）＝30.262＝約30年（保育・措置）</t>
    <rPh sb="1" eb="2">
      <t>チュウ</t>
    </rPh>
    <rPh sb="5" eb="7">
      <t>タテモノ</t>
    </rPh>
    <rPh sb="8" eb="10">
      <t>タテモノ</t>
    </rPh>
    <rPh sb="10" eb="12">
      <t>フゾク</t>
    </rPh>
    <rPh sb="12" eb="14">
      <t>セツビ</t>
    </rPh>
    <rPh sb="15" eb="18">
      <t>イッタイテキ</t>
    </rPh>
    <rPh sb="19" eb="21">
      <t>ケイサン</t>
    </rPh>
    <rPh sb="25" eb="27">
      <t>リョウシャ</t>
    </rPh>
    <rPh sb="28" eb="30">
      <t>ヘイキン</t>
    </rPh>
    <rPh sb="30" eb="32">
      <t>タイヨウ</t>
    </rPh>
    <rPh sb="32" eb="34">
      <t>ネンスウ</t>
    </rPh>
    <rPh sb="35" eb="37">
      <t>シヨウ</t>
    </rPh>
    <rPh sb="45" eb="47">
      <t>ヘイキン</t>
    </rPh>
    <rPh sb="47" eb="49">
      <t>タイヨウ</t>
    </rPh>
    <rPh sb="49" eb="51">
      <t>ネンスウ</t>
    </rPh>
    <rPh sb="52" eb="54">
      <t>タテモノ</t>
    </rPh>
    <rPh sb="55" eb="57">
      <t>タテモノ</t>
    </rPh>
    <rPh sb="57" eb="59">
      <t>フゾク</t>
    </rPh>
    <rPh sb="59" eb="61">
      <t>セツビ</t>
    </rPh>
    <rPh sb="62" eb="64">
      <t>キンガク</t>
    </rPh>
    <rPh sb="64" eb="67">
      <t>コウセイヒ</t>
    </rPh>
    <rPh sb="67" eb="69">
      <t>カジュウ</t>
    </rPh>
    <rPh sb="69" eb="71">
      <t>ヘイキン</t>
    </rPh>
    <rPh sb="71" eb="73">
      <t>ネンスウ</t>
    </rPh>
    <rPh sb="74" eb="75">
      <t>チュウ</t>
    </rPh>
    <rPh sb="78" eb="79">
      <t>ツカ</t>
    </rPh>
    <rPh sb="86" eb="89">
      <t>ホイクエン</t>
    </rPh>
    <rPh sb="140" eb="142">
      <t>ケイカ</t>
    </rPh>
    <rPh sb="142" eb="143">
      <t>ネン</t>
    </rPh>
    <rPh sb="143" eb="144">
      <t>スウ</t>
    </rPh>
    <rPh sb="172" eb="173">
      <t>ホン</t>
    </rPh>
    <rPh sb="176" eb="178">
      <t>ザイサン</t>
    </rPh>
    <rPh sb="178" eb="180">
      <t>モクロク</t>
    </rPh>
    <rPh sb="180" eb="181">
      <t>ジツ</t>
    </rPh>
    <rPh sb="181" eb="183">
      <t>ケイカ</t>
    </rPh>
    <rPh sb="183" eb="185">
      <t>ネンスウ</t>
    </rPh>
    <rPh sb="187" eb="188">
      <t>ネン</t>
    </rPh>
    <rPh sb="197" eb="198">
      <t>ネン</t>
    </rPh>
    <rPh sb="210" eb="212">
      <t>ヘイセイ</t>
    </rPh>
    <rPh sb="214" eb="215">
      <t>ネン</t>
    </rPh>
    <rPh sb="216" eb="217">
      <t>ガツ</t>
    </rPh>
    <rPh sb="218" eb="219">
      <t>ニチ</t>
    </rPh>
    <rPh sb="219" eb="221">
      <t>イコウ</t>
    </rPh>
    <rPh sb="221" eb="223">
      <t>シュトク</t>
    </rPh>
    <rPh sb="226" eb="228">
      <t>バアイ</t>
    </rPh>
    <rPh sb="231" eb="233">
      <t>ゲンカ</t>
    </rPh>
    <rPh sb="233" eb="236">
      <t>ショウキャクヒ</t>
    </rPh>
    <rPh sb="236" eb="238">
      <t>ケイサン</t>
    </rPh>
    <rPh sb="238" eb="239">
      <t>ジョウ</t>
    </rPh>
    <rPh sb="239" eb="241">
      <t>ザンソン</t>
    </rPh>
    <rPh sb="241" eb="243">
      <t>カガク</t>
    </rPh>
    <rPh sb="244" eb="246">
      <t>コウジョ</t>
    </rPh>
    <rPh sb="252" eb="254">
      <t>チョウセイ</t>
    </rPh>
    <rPh sb="255" eb="256">
      <t>オコナ</t>
    </rPh>
    <rPh sb="259" eb="261">
      <t>テキギ</t>
    </rPh>
    <rPh sb="261" eb="263">
      <t>ヘンコウ</t>
    </rPh>
    <rPh sb="272" eb="273">
      <t>チュウ</t>
    </rPh>
    <rPh sb="367" eb="369">
      <t>カイゴ</t>
    </rPh>
    <phoneticPr fontId="21"/>
  </si>
  <si>
    <t>補助率低下準備要積立額（本モデル僅少）②</t>
    <rPh sb="0" eb="3">
      <t>ホジョリツ</t>
    </rPh>
    <rPh sb="3" eb="5">
      <t>テイカ</t>
    </rPh>
    <rPh sb="5" eb="7">
      <t>ジュンビ</t>
    </rPh>
    <rPh sb="7" eb="8">
      <t>ヨウ</t>
    </rPh>
    <rPh sb="8" eb="11">
      <t>ツミタテガク</t>
    </rPh>
    <rPh sb="12" eb="13">
      <t>ホン</t>
    </rPh>
    <rPh sb="16" eb="18">
      <t>キンショウ</t>
    </rPh>
    <phoneticPr fontId="22"/>
  </si>
  <si>
    <t>建物建築費デフレーター③</t>
    <rPh sb="0" eb="2">
      <t>タテモノ</t>
    </rPh>
    <rPh sb="2" eb="5">
      <t>ケンチクヒ</t>
    </rPh>
    <phoneticPr fontId="22"/>
  </si>
  <si>
    <t>大規模修繕見込額準備（1.5回の0.5回）④</t>
    <rPh sb="0" eb="3">
      <t>ダイキボ</t>
    </rPh>
    <rPh sb="3" eb="5">
      <t>シュウゼン</t>
    </rPh>
    <rPh sb="5" eb="8">
      <t>ミコミガク</t>
    </rPh>
    <rPh sb="8" eb="10">
      <t>ジュンビ</t>
    </rPh>
    <rPh sb="14" eb="15">
      <t>カイ</t>
    </rPh>
    <rPh sb="19" eb="20">
      <t>カイ</t>
    </rPh>
    <phoneticPr fontId="22"/>
  </si>
  <si>
    <t>固定資産管理台帳</t>
    <rPh sb="0" eb="2">
      <t>コテイ</t>
    </rPh>
    <rPh sb="2" eb="4">
      <t>シサン</t>
    </rPh>
    <rPh sb="4" eb="6">
      <t>カンリ</t>
    </rPh>
    <rPh sb="6" eb="8">
      <t>ダイチョウ</t>
    </rPh>
    <phoneticPr fontId="22"/>
  </si>
  <si>
    <t>補助率減少・建築費上昇（②+③）</t>
    <rPh sb="0" eb="3">
      <t>ホジョリツ</t>
    </rPh>
    <rPh sb="3" eb="5">
      <t>ゲンショウ</t>
    </rPh>
    <rPh sb="6" eb="9">
      <t>ケンチクヒ</t>
    </rPh>
    <rPh sb="9" eb="11">
      <t>ジョウショウ</t>
    </rPh>
    <phoneticPr fontId="22"/>
  </si>
  <si>
    <t>大規模修繕見込額準備④</t>
    <rPh sb="0" eb="3">
      <t>ダイキボ</t>
    </rPh>
    <rPh sb="3" eb="5">
      <t>シュウゼン</t>
    </rPh>
    <rPh sb="5" eb="8">
      <t>ミコミガク</t>
    </rPh>
    <rPh sb="8" eb="10">
      <t>ジュンビ</t>
    </rPh>
    <phoneticPr fontId="22"/>
  </si>
  <si>
    <t>Ｃ）積立資産財源資金在り高　＝Ａ－Ｂ</t>
    <rPh sb="2" eb="4">
      <t>ツミタテ</t>
    </rPh>
    <rPh sb="4" eb="6">
      <t>シサン</t>
    </rPh>
    <rPh sb="6" eb="8">
      <t>ザイゲン</t>
    </rPh>
    <rPh sb="8" eb="10">
      <t>シキン</t>
    </rPh>
    <rPh sb="10" eb="11">
      <t>ア</t>
    </rPh>
    <rPh sb="12" eb="13">
      <t>ダカ</t>
    </rPh>
    <phoneticPr fontId="22"/>
  </si>
  <si>
    <t>Ｄ）積立資産余剰現預金＝Ｃ－施設整備等積立金</t>
    <rPh sb="2" eb="4">
      <t>ツミタテ</t>
    </rPh>
    <rPh sb="4" eb="6">
      <t>シサン</t>
    </rPh>
    <rPh sb="6" eb="8">
      <t>ヨジョウ</t>
    </rPh>
    <rPh sb="8" eb="11">
      <t>ゲンヨキン</t>
    </rPh>
    <rPh sb="14" eb="16">
      <t>シセツ</t>
    </rPh>
    <rPh sb="16" eb="18">
      <t>セイビ</t>
    </rPh>
    <rPh sb="18" eb="19">
      <t>トウ</t>
    </rPh>
    <rPh sb="19" eb="22">
      <t>ツミタテキン</t>
    </rPh>
    <phoneticPr fontId="22"/>
  </si>
  <si>
    <t>＜施設整備計画における所有資金超過額及び計画的積立必要資産の充足・未充足額算出表＞</t>
    <rPh sb="1" eb="3">
      <t>シセツ</t>
    </rPh>
    <rPh sb="3" eb="5">
      <t>セイビ</t>
    </rPh>
    <rPh sb="5" eb="7">
      <t>ケイカク</t>
    </rPh>
    <rPh sb="18" eb="20">
      <t>オ</t>
    </rPh>
    <rPh sb="23" eb="25">
      <t>ツミタテ</t>
    </rPh>
    <rPh sb="25" eb="27">
      <t>ヒツヨウ</t>
    </rPh>
    <rPh sb="39" eb="40">
      <t>ヒョウ</t>
    </rPh>
    <phoneticPr fontId="21"/>
  </si>
  <si>
    <t>建物建築面積（㎡）</t>
    <rPh sb="0" eb="2">
      <t>タテモノ</t>
    </rPh>
    <rPh sb="2" eb="4">
      <t>ケンチク</t>
    </rPh>
    <rPh sb="4" eb="6">
      <t>メンセキ</t>
    </rPh>
    <phoneticPr fontId="22"/>
  </si>
  <si>
    <t>建築単価上昇分の準備額③</t>
    <rPh sb="0" eb="2">
      <t>ケンチク</t>
    </rPh>
    <rPh sb="2" eb="4">
      <t>タンカ</t>
    </rPh>
    <rPh sb="4" eb="6">
      <t>ジョウショウ</t>
    </rPh>
    <rPh sb="6" eb="7">
      <t>ブン</t>
    </rPh>
    <rPh sb="8" eb="10">
      <t>ジュンビ</t>
    </rPh>
    <rPh sb="10" eb="11">
      <t>ガク</t>
    </rPh>
    <phoneticPr fontId="22"/>
  </si>
  <si>
    <t>建築費デフレーターによる建物再取得見込額</t>
    <rPh sb="12" eb="14">
      <t>タテモノ</t>
    </rPh>
    <rPh sb="14" eb="17">
      <t>サイシュトク</t>
    </rPh>
    <rPh sb="17" eb="19">
      <t>ミコ</t>
    </rPh>
    <rPh sb="19" eb="20">
      <t>ガク</t>
    </rPh>
    <phoneticPr fontId="22"/>
  </si>
  <si>
    <t>建物建替に係る補助率減少・建築単価上昇と自己金融額合計</t>
    <rPh sb="0" eb="2">
      <t>タテモノ</t>
    </rPh>
    <rPh sb="2" eb="4">
      <t>タテカエ</t>
    </rPh>
    <rPh sb="5" eb="6">
      <t>カカ</t>
    </rPh>
    <rPh sb="7" eb="10">
      <t>ホジョリツ</t>
    </rPh>
    <rPh sb="10" eb="12">
      <t>ゲンショウ</t>
    </rPh>
    <rPh sb="13" eb="15">
      <t>ケンチク</t>
    </rPh>
    <rPh sb="15" eb="17">
      <t>タンカ</t>
    </rPh>
    <rPh sb="17" eb="19">
      <t>ジョウショウ</t>
    </rPh>
    <rPh sb="20" eb="22">
      <t>ジコ</t>
    </rPh>
    <rPh sb="22" eb="24">
      <t>キンユウ</t>
    </rPh>
    <rPh sb="24" eb="25">
      <t>ガク</t>
    </rPh>
    <rPh sb="25" eb="27">
      <t>ゴウケイ</t>
    </rPh>
    <phoneticPr fontId="21"/>
  </si>
  <si>
    <t>　　　（①～④）計</t>
    <rPh sb="8" eb="9">
      <t>ケイ</t>
    </rPh>
    <phoneticPr fontId="22"/>
  </si>
  <si>
    <t>建物減価償却自己金融積立資産①</t>
    <rPh sb="0" eb="2">
      <t>タテモノ</t>
    </rPh>
    <rPh sb="2" eb="4">
      <t>ゲンカ</t>
    </rPh>
    <rPh sb="4" eb="6">
      <t>ショウキャク</t>
    </rPh>
    <rPh sb="6" eb="8">
      <t>ジコ</t>
    </rPh>
    <rPh sb="8" eb="10">
      <t>キンユウ</t>
    </rPh>
    <rPh sb="10" eb="12">
      <t>ツミタテ</t>
    </rPh>
    <rPh sb="12" eb="14">
      <t>シサン</t>
    </rPh>
    <phoneticPr fontId="22"/>
  </si>
  <si>
    <t>（単位：円）</t>
    <rPh sb="1" eb="3">
      <t>タンイ</t>
    </rPh>
    <rPh sb="4" eb="5">
      <t>エン</t>
    </rPh>
    <phoneticPr fontId="21"/>
  </si>
  <si>
    <t>法人合計</t>
    <rPh sb="0" eb="2">
      <t>ホウジン</t>
    </rPh>
    <rPh sb="2" eb="4">
      <t>ゴウケイ</t>
    </rPh>
    <phoneticPr fontId="22"/>
  </si>
  <si>
    <t>拠点区分</t>
    <rPh sb="0" eb="2">
      <t>キョテン</t>
    </rPh>
    <rPh sb="2" eb="4">
      <t>クブン</t>
    </rPh>
    <phoneticPr fontId="22"/>
  </si>
  <si>
    <t>実績補助率（☆1，☆2から算定）</t>
    <rPh sb="0" eb="2">
      <t>ジッセキ</t>
    </rPh>
    <rPh sb="2" eb="5">
      <t>ホジョリツ</t>
    </rPh>
    <rPh sb="13" eb="15">
      <t>サンテイ</t>
    </rPh>
    <phoneticPr fontId="21"/>
  </si>
  <si>
    <t>設備資金借入金当初借入額</t>
    <rPh sb="0" eb="2">
      <t>セツビ</t>
    </rPh>
    <rPh sb="2" eb="4">
      <t>シキン</t>
    </rPh>
    <rPh sb="4" eb="6">
      <t>カリイレ</t>
    </rPh>
    <rPh sb="6" eb="7">
      <t>キン</t>
    </rPh>
    <rPh sb="7" eb="9">
      <t>トウショ</t>
    </rPh>
    <rPh sb="9" eb="11">
      <t>カリイレ</t>
    </rPh>
    <rPh sb="11" eb="12">
      <t>ガク</t>
    </rPh>
    <phoneticPr fontId="21"/>
  </si>
  <si>
    <t>決算書又は借入金附属明細書より期末残高</t>
    <rPh sb="0" eb="3">
      <t>ケッサンショ</t>
    </rPh>
    <rPh sb="3" eb="4">
      <t>マタ</t>
    </rPh>
    <rPh sb="5" eb="8">
      <t>カリイレキン</t>
    </rPh>
    <rPh sb="8" eb="10">
      <t>フゾク</t>
    </rPh>
    <rPh sb="10" eb="13">
      <t>メイサイショ</t>
    </rPh>
    <rPh sb="15" eb="17">
      <t>キマツ</t>
    </rPh>
    <rPh sb="17" eb="19">
      <t>ザンダカ</t>
    </rPh>
    <phoneticPr fontId="21"/>
  </si>
  <si>
    <t>自己負担減価償却累計額により資金回収している額（１－３）
マイナスは、自己金融では返済できなかった利益財源返済額</t>
    <rPh sb="0" eb="2">
      <t>ジコ</t>
    </rPh>
    <rPh sb="2" eb="4">
      <t>フタン</t>
    </rPh>
    <rPh sb="4" eb="6">
      <t>ゲンカ</t>
    </rPh>
    <rPh sb="6" eb="8">
      <t>ショウキャク</t>
    </rPh>
    <rPh sb="8" eb="11">
      <t>ルイケイガク</t>
    </rPh>
    <rPh sb="14" eb="16">
      <t>シキン</t>
    </rPh>
    <rPh sb="16" eb="18">
      <t>カイシュウ</t>
    </rPh>
    <rPh sb="22" eb="23">
      <t>ガク</t>
    </rPh>
    <rPh sb="35" eb="37">
      <t>ジコ</t>
    </rPh>
    <rPh sb="37" eb="39">
      <t>キンユウ</t>
    </rPh>
    <rPh sb="41" eb="43">
      <t>ヘンサイ</t>
    </rPh>
    <rPh sb="49" eb="51">
      <t>リエキ</t>
    </rPh>
    <rPh sb="51" eb="53">
      <t>ザイゲン</t>
    </rPh>
    <rPh sb="53" eb="55">
      <t>ヘンサイ</t>
    </rPh>
    <rPh sb="55" eb="56">
      <t>ガク</t>
    </rPh>
    <phoneticPr fontId="22"/>
  </si>
  <si>
    <t>固定資産管理台帳又は定款又は登記簿又は社会福祉充実残額計算シートより</t>
    <rPh sb="0" eb="4">
      <t>コテイシサン</t>
    </rPh>
    <rPh sb="4" eb="6">
      <t>カンリ</t>
    </rPh>
    <rPh sb="6" eb="8">
      <t>ダイチョウ</t>
    </rPh>
    <rPh sb="8" eb="9">
      <t>マタ</t>
    </rPh>
    <rPh sb="10" eb="12">
      <t>テイカン</t>
    </rPh>
    <rPh sb="12" eb="13">
      <t>マタ</t>
    </rPh>
    <rPh sb="14" eb="17">
      <t>トウキボ</t>
    </rPh>
    <rPh sb="17" eb="18">
      <t>マタ</t>
    </rPh>
    <rPh sb="19" eb="21">
      <t>シャカイ</t>
    </rPh>
    <rPh sb="21" eb="23">
      <t>フクシ</t>
    </rPh>
    <rPh sb="23" eb="25">
      <t>ジュウジツ</t>
    </rPh>
    <rPh sb="25" eb="27">
      <t>ザンガク</t>
    </rPh>
    <rPh sb="27" eb="29">
      <t>ケイサン</t>
    </rPh>
    <phoneticPr fontId="22"/>
  </si>
  <si>
    <t>固定資産管理台帳より期末における取得価額（増築等資本的支出含む）</t>
    <rPh sb="0" eb="4">
      <t>コテイシサン</t>
    </rPh>
    <rPh sb="4" eb="6">
      <t>カンリ</t>
    </rPh>
    <rPh sb="6" eb="8">
      <t>ダイチョウ</t>
    </rPh>
    <rPh sb="21" eb="23">
      <t>ゾウチク</t>
    </rPh>
    <rPh sb="23" eb="24">
      <t>トウ</t>
    </rPh>
    <phoneticPr fontId="21"/>
  </si>
  <si>
    <t>拠点区分単位で増築等資本的支出がある場合も本体取得年度から算定。</t>
    <rPh sb="0" eb="2">
      <t>キョテン</t>
    </rPh>
    <rPh sb="2" eb="4">
      <t>クブン</t>
    </rPh>
    <rPh sb="4" eb="6">
      <t>タンイ</t>
    </rPh>
    <rPh sb="7" eb="9">
      <t>ゾウチク</t>
    </rPh>
    <rPh sb="9" eb="10">
      <t>トウ</t>
    </rPh>
    <rPh sb="10" eb="13">
      <t>シホンテキ</t>
    </rPh>
    <rPh sb="13" eb="15">
      <t>シシュツ</t>
    </rPh>
    <rPh sb="18" eb="20">
      <t>バアイ</t>
    </rPh>
    <rPh sb="21" eb="23">
      <t>ホンタイ</t>
    </rPh>
    <rPh sb="23" eb="25">
      <t>シュトク</t>
    </rPh>
    <rPh sb="25" eb="27">
      <t>ネンド</t>
    </rPh>
    <rPh sb="29" eb="31">
      <t>サンテイ</t>
    </rPh>
    <phoneticPr fontId="21"/>
  </si>
  <si>
    <t>建築単価等上昇率</t>
    <rPh sb="0" eb="2">
      <t>ケンチク</t>
    </rPh>
    <rPh sb="2" eb="4">
      <t>タンカ</t>
    </rPh>
    <rPh sb="4" eb="5">
      <t>トウ</t>
    </rPh>
    <rPh sb="5" eb="8">
      <t>ジョウショウリツ</t>
    </rPh>
    <phoneticPr fontId="22"/>
  </si>
  <si>
    <t>試算時の施設整備補助率</t>
    <rPh sb="0" eb="2">
      <t>シサン</t>
    </rPh>
    <rPh sb="2" eb="3">
      <t>ジ</t>
    </rPh>
    <rPh sb="4" eb="6">
      <t>シセツ</t>
    </rPh>
    <rPh sb="6" eb="8">
      <t>セイビ</t>
    </rPh>
    <rPh sb="8" eb="10">
      <t>ホジョ</t>
    </rPh>
    <rPh sb="10" eb="11">
      <t>リツ</t>
    </rPh>
    <phoneticPr fontId="22"/>
  </si>
  <si>
    <t>市区町村等の要綱から算定（地域ごとに異なるため要調査）</t>
    <rPh sb="0" eb="4">
      <t>シクチョウソン</t>
    </rPh>
    <rPh sb="4" eb="5">
      <t>トウ</t>
    </rPh>
    <rPh sb="6" eb="8">
      <t>ヨウコウ</t>
    </rPh>
    <rPh sb="10" eb="12">
      <t>サンテイ</t>
    </rPh>
    <rPh sb="18" eb="19">
      <t>コト</t>
    </rPh>
    <rPh sb="23" eb="24">
      <t>ヨウ</t>
    </rPh>
    <rPh sb="24" eb="25">
      <t>チョウ</t>
    </rPh>
    <phoneticPr fontId="22"/>
  </si>
  <si>
    <t>建物再取得見込額×補助率低下（☆３ー１０試算時補助率）＊経過年数／法定耐用年数</t>
    <rPh sb="0" eb="2">
      <t>タテモノ</t>
    </rPh>
    <rPh sb="2" eb="5">
      <t>サイシュトク</t>
    </rPh>
    <rPh sb="5" eb="8">
      <t>ミコミガク</t>
    </rPh>
    <rPh sb="9" eb="12">
      <t>ホジョリツ</t>
    </rPh>
    <rPh sb="12" eb="14">
      <t>テイカ</t>
    </rPh>
    <rPh sb="20" eb="23">
      <t>シサンジ</t>
    </rPh>
    <rPh sb="23" eb="26">
      <t>ホジョリツ</t>
    </rPh>
    <rPh sb="28" eb="30">
      <t>ケイカ</t>
    </rPh>
    <rPh sb="30" eb="32">
      <t>ネンスウ</t>
    </rPh>
    <rPh sb="33" eb="35">
      <t>ホウテイ</t>
    </rPh>
    <rPh sb="35" eb="37">
      <t>タイヨウ</t>
    </rPh>
    <rPh sb="37" eb="39">
      <t>ネンスウ</t>
    </rPh>
    <phoneticPr fontId="22"/>
  </si>
  <si>
    <t>(５×８）建物取得価額×建築単価等上昇率</t>
    <rPh sb="5" eb="7">
      <t>タテモノ</t>
    </rPh>
    <rPh sb="7" eb="9">
      <t>シュトク</t>
    </rPh>
    <rPh sb="9" eb="11">
      <t>カガク</t>
    </rPh>
    <rPh sb="12" eb="14">
      <t>ケンチク</t>
    </rPh>
    <rPh sb="14" eb="16">
      <t>タンカ</t>
    </rPh>
    <rPh sb="16" eb="17">
      <t>トウ</t>
    </rPh>
    <rPh sb="17" eb="20">
      <t>ジョウショウリツ</t>
    </rPh>
    <phoneticPr fontId="22"/>
  </si>
  <si>
    <t>自己負担減価償却累計額１×試算時の上昇率（８－１）</t>
    <rPh sb="0" eb="2">
      <t>ジコ</t>
    </rPh>
    <rPh sb="2" eb="4">
      <t>フタン</t>
    </rPh>
    <rPh sb="4" eb="6">
      <t>ゲンカ</t>
    </rPh>
    <rPh sb="6" eb="8">
      <t>ショウキャク</t>
    </rPh>
    <rPh sb="8" eb="11">
      <t>ルイケイガク</t>
    </rPh>
    <rPh sb="13" eb="15">
      <t>シサン</t>
    </rPh>
    <rPh sb="15" eb="16">
      <t>ジ</t>
    </rPh>
    <rPh sb="17" eb="19">
      <t>ジョウショウ</t>
    </rPh>
    <rPh sb="19" eb="20">
      <t>リツ</t>
    </rPh>
    <phoneticPr fontId="22"/>
  </si>
  <si>
    <t>自己金融合計額（①）</t>
    <phoneticPr fontId="22"/>
  </si>
  <si>
    <t>以上、施設整備等積立金合計（①～④）</t>
    <rPh sb="0" eb="2">
      <t>イジョウ</t>
    </rPh>
    <rPh sb="3" eb="5">
      <t>シセツ</t>
    </rPh>
    <rPh sb="5" eb="7">
      <t>セイビ</t>
    </rPh>
    <rPh sb="7" eb="8">
      <t>トウ</t>
    </rPh>
    <rPh sb="8" eb="11">
      <t>ツミタテキン</t>
    </rPh>
    <rPh sb="11" eb="13">
      <t>ゴウケイ</t>
    </rPh>
    <phoneticPr fontId="22"/>
  </si>
  <si>
    <t>（建物再取得見込額９×30%（注１）×(未償却残高/取得価額)（注2）又は未経過年数／法定耐用年数　　　（注１）通知の割合、（注2）既大規模修繕実績不明の通知の割合</t>
    <rPh sb="3" eb="4">
      <t>サイ</t>
    </rPh>
    <rPh sb="6" eb="8">
      <t>ミコミ</t>
    </rPh>
    <rPh sb="35" eb="36">
      <t>マタ</t>
    </rPh>
    <rPh sb="37" eb="40">
      <t>ミケイカ</t>
    </rPh>
    <rPh sb="40" eb="42">
      <t>ネンスウ</t>
    </rPh>
    <rPh sb="43" eb="45">
      <t>ホウテイ</t>
    </rPh>
    <rPh sb="45" eb="47">
      <t>タイヨウ</t>
    </rPh>
    <rPh sb="47" eb="49">
      <t>ネンスウ</t>
    </rPh>
    <phoneticPr fontId="22"/>
  </si>
  <si>
    <t>上記以外の流動負債</t>
    <rPh sb="0" eb="2">
      <t>ジョウキ</t>
    </rPh>
    <rPh sb="2" eb="4">
      <t>イガイ</t>
    </rPh>
    <rPh sb="5" eb="7">
      <t>リュウドウ</t>
    </rPh>
    <rPh sb="7" eb="9">
      <t>フサイ</t>
    </rPh>
    <phoneticPr fontId="21"/>
  </si>
  <si>
    <t>上記以外の固定負債</t>
    <rPh sb="0" eb="2">
      <t>ジョウキ</t>
    </rPh>
    <rPh sb="2" eb="4">
      <t>イガイ</t>
    </rPh>
    <rPh sb="5" eb="7">
      <t>コテイ</t>
    </rPh>
    <rPh sb="7" eb="9">
      <t>フサイ</t>
    </rPh>
    <phoneticPr fontId="21"/>
  </si>
  <si>
    <t>課長通知デフレーター又は実績上昇率（㎡25万円／（5／７））の何れか大きい率</t>
    <rPh sb="0" eb="2">
      <t>カチョウ</t>
    </rPh>
    <rPh sb="2" eb="4">
      <t>ツウチ</t>
    </rPh>
    <rPh sb="10" eb="11">
      <t>マタ</t>
    </rPh>
    <rPh sb="12" eb="14">
      <t>ジッセキ</t>
    </rPh>
    <rPh sb="14" eb="17">
      <t>ジョウショウリツ</t>
    </rPh>
    <rPh sb="21" eb="23">
      <t>マンエン</t>
    </rPh>
    <rPh sb="31" eb="32">
      <t>イズ</t>
    </rPh>
    <rPh sb="34" eb="35">
      <t>オオ</t>
    </rPh>
    <rPh sb="37" eb="38">
      <t>リツ</t>
    </rPh>
    <phoneticPr fontId="22"/>
  </si>
  <si>
    <t>＞①、　＞（①+②）、　＞（①+②＋③）、　＜（①～④）</t>
    <phoneticPr fontId="22"/>
  </si>
  <si>
    <t>特養モデル</t>
    <rPh sb="0" eb="2">
      <t>トクヨウ</t>
    </rPh>
    <phoneticPr fontId="22"/>
  </si>
  <si>
    <t>事業区分間貸付金</t>
    <rPh sb="0" eb="2">
      <t>ジギョウ</t>
    </rPh>
    <rPh sb="2" eb="4">
      <t>クブン</t>
    </rPh>
    <rPh sb="4" eb="5">
      <t>アイダ</t>
    </rPh>
    <rPh sb="5" eb="7">
      <t>カシツケ</t>
    </rPh>
    <rPh sb="7" eb="8">
      <t>キン</t>
    </rPh>
    <phoneticPr fontId="21"/>
  </si>
  <si>
    <t>投資有価証券</t>
    <rPh sb="0" eb="2">
      <t>トウシ</t>
    </rPh>
    <rPh sb="2" eb="4">
      <t>ユウカ</t>
    </rPh>
    <rPh sb="4" eb="6">
      <t>ショウケン</t>
    </rPh>
    <phoneticPr fontId="21"/>
  </si>
  <si>
    <t>H28年度全国老施協収支状況等調査平均貸借対照表　＜全国平均定員：特養69.7名、短期入所11.9名、合計81.6名＞</t>
    <rPh sb="3" eb="5">
      <t>ネンド</t>
    </rPh>
    <rPh sb="5" eb="7">
      <t>ゼンコク</t>
    </rPh>
    <rPh sb="7" eb="10">
      <t>ロウシキョウ</t>
    </rPh>
    <rPh sb="10" eb="12">
      <t>シュウシ</t>
    </rPh>
    <rPh sb="12" eb="14">
      <t>ジョウキョウ</t>
    </rPh>
    <rPh sb="14" eb="15">
      <t>トウ</t>
    </rPh>
    <rPh sb="15" eb="17">
      <t>チョウサ</t>
    </rPh>
    <rPh sb="17" eb="19">
      <t>ヘイキン</t>
    </rPh>
    <rPh sb="19" eb="21">
      <t>タイシャク</t>
    </rPh>
    <rPh sb="21" eb="24">
      <t>タイショウヒョウ</t>
    </rPh>
    <rPh sb="26" eb="28">
      <t>ゼンコク</t>
    </rPh>
    <rPh sb="28" eb="30">
      <t>ヘイキン</t>
    </rPh>
    <rPh sb="30" eb="32">
      <t>テイイン</t>
    </rPh>
    <rPh sb="33" eb="35">
      <t>トクヨウ</t>
    </rPh>
    <rPh sb="39" eb="40">
      <t>メイ</t>
    </rPh>
    <rPh sb="41" eb="43">
      <t>タンキ</t>
    </rPh>
    <rPh sb="43" eb="45">
      <t>ニュウショ</t>
    </rPh>
    <rPh sb="49" eb="50">
      <t>メイ</t>
    </rPh>
    <rPh sb="51" eb="53">
      <t>ゴウケイ</t>
    </rPh>
    <rPh sb="57" eb="58">
      <t>メイ</t>
    </rPh>
    <phoneticPr fontId="21"/>
  </si>
  <si>
    <t>移行時減価償却特別積立資産</t>
    <rPh sb="0" eb="3">
      <t>イコウジ</t>
    </rPh>
    <rPh sb="3" eb="5">
      <t>ゲンカ</t>
    </rPh>
    <rPh sb="5" eb="7">
      <t>ショウキャク</t>
    </rPh>
    <rPh sb="7" eb="9">
      <t>トクベツ</t>
    </rPh>
    <rPh sb="9" eb="11">
      <t>ツミタテ</t>
    </rPh>
    <rPh sb="11" eb="13">
      <t>シサン</t>
    </rPh>
    <phoneticPr fontId="22"/>
  </si>
  <si>
    <t>事業区分間長期貸付金</t>
    <rPh sb="0" eb="2">
      <t>ジギョウ</t>
    </rPh>
    <rPh sb="2" eb="4">
      <t>クブン</t>
    </rPh>
    <rPh sb="4" eb="5">
      <t>アイダ</t>
    </rPh>
    <rPh sb="5" eb="7">
      <t>チョウキ</t>
    </rPh>
    <rPh sb="7" eb="9">
      <t>カシツケ</t>
    </rPh>
    <rPh sb="9" eb="10">
      <t>キン</t>
    </rPh>
    <phoneticPr fontId="21"/>
  </si>
  <si>
    <t>拠点区分間長期貸付金</t>
    <rPh sb="0" eb="2">
      <t>キョテン</t>
    </rPh>
    <rPh sb="2" eb="4">
      <t>クブン</t>
    </rPh>
    <rPh sb="4" eb="5">
      <t>アイダ</t>
    </rPh>
    <rPh sb="5" eb="7">
      <t>チョウキ</t>
    </rPh>
    <rPh sb="7" eb="9">
      <t>カシツケ</t>
    </rPh>
    <rPh sb="9" eb="10">
      <t>キン</t>
    </rPh>
    <phoneticPr fontId="21"/>
  </si>
  <si>
    <t>投資有価証券</t>
    <rPh sb="0" eb="2">
      <t>トウシ</t>
    </rPh>
    <rPh sb="2" eb="4">
      <t>ユウカ</t>
    </rPh>
    <rPh sb="4" eb="6">
      <t>ショウケン</t>
    </rPh>
    <phoneticPr fontId="22"/>
  </si>
  <si>
    <t>短期運営資金借入金</t>
    <rPh sb="0" eb="2">
      <t>タンキ</t>
    </rPh>
    <rPh sb="2" eb="4">
      <t>ウンエイ</t>
    </rPh>
    <rPh sb="4" eb="6">
      <t>シキン</t>
    </rPh>
    <rPh sb="6" eb="8">
      <t>カリイレ</t>
    </rPh>
    <rPh sb="8" eb="9">
      <t>キン</t>
    </rPh>
    <phoneticPr fontId="22"/>
  </si>
  <si>
    <t>事業区分間借入金</t>
    <rPh sb="0" eb="2">
      <t>ジギョウ</t>
    </rPh>
    <rPh sb="2" eb="4">
      <t>クブン</t>
    </rPh>
    <rPh sb="4" eb="5">
      <t>アイダ</t>
    </rPh>
    <rPh sb="5" eb="7">
      <t>カリイレ</t>
    </rPh>
    <rPh sb="7" eb="8">
      <t>キン</t>
    </rPh>
    <phoneticPr fontId="21"/>
  </si>
  <si>
    <t>事業区分間長期借入金</t>
    <rPh sb="0" eb="2">
      <t>ジギョウ</t>
    </rPh>
    <rPh sb="2" eb="4">
      <t>クブン</t>
    </rPh>
    <rPh sb="4" eb="5">
      <t>アイダ</t>
    </rPh>
    <rPh sb="5" eb="7">
      <t>チョウキ</t>
    </rPh>
    <rPh sb="7" eb="9">
      <t>カリイレ</t>
    </rPh>
    <rPh sb="9" eb="10">
      <t>キン</t>
    </rPh>
    <phoneticPr fontId="21"/>
  </si>
  <si>
    <t>拠点区分間長期借入金</t>
    <rPh sb="0" eb="2">
      <t>キョテン</t>
    </rPh>
    <rPh sb="2" eb="4">
      <t>クブン</t>
    </rPh>
    <rPh sb="4" eb="5">
      <t>アイダ</t>
    </rPh>
    <rPh sb="5" eb="7">
      <t>チョウキ</t>
    </rPh>
    <rPh sb="7" eb="9">
      <t>カリイレ</t>
    </rPh>
    <rPh sb="9" eb="10">
      <t>キン</t>
    </rPh>
    <phoneticPr fontId="21"/>
  </si>
  <si>
    <t>移行時特別積立金</t>
    <rPh sb="0" eb="3">
      <t>イコウジ</t>
    </rPh>
    <rPh sb="3" eb="5">
      <t>トクベツ</t>
    </rPh>
    <rPh sb="5" eb="8">
      <t>ツミタテキン</t>
    </rPh>
    <phoneticPr fontId="21"/>
  </si>
  <si>
    <t>大規模修繕見込額準備（経過年数/39）④</t>
    <rPh sb="0" eb="3">
      <t>ダイキボ</t>
    </rPh>
    <rPh sb="3" eb="5">
      <t>シュウゼン</t>
    </rPh>
    <rPh sb="5" eb="8">
      <t>ミコミガク</t>
    </rPh>
    <rPh sb="8" eb="10">
      <t>ジュンビ</t>
    </rPh>
    <rPh sb="11" eb="13">
      <t>ケイカ</t>
    </rPh>
    <rPh sb="13" eb="15">
      <t>ネンスウ</t>
    </rPh>
    <phoneticPr fontId="22"/>
  </si>
  <si>
    <r>
      <rPr>
        <b/>
        <i/>
        <u/>
        <sz val="20"/>
        <color rgb="FFFF0000"/>
        <rFont val="ＭＳ Ｐゴシック"/>
        <family val="3"/>
        <charset val="128"/>
      </rPr>
      <t>やってみようシート</t>
    </r>
    <r>
      <rPr>
        <b/>
        <i/>
        <sz val="20"/>
        <color rgb="FFFF0000"/>
        <rFont val="ＭＳ Ｐゴシック"/>
        <family val="3"/>
        <charset val="128"/>
      </rPr>
      <t>　</t>
    </r>
    <r>
      <rPr>
        <b/>
        <i/>
        <sz val="12"/>
        <color rgb="FFFF0000"/>
        <rFont val="ＭＳ Ｐゴシック"/>
        <family val="3"/>
        <charset val="128"/>
      </rPr>
      <t>　</t>
    </r>
    <r>
      <rPr>
        <i/>
        <sz val="12"/>
        <rFont val="ＭＳ Ｐゴシック"/>
        <family val="3"/>
        <charset val="128"/>
      </rPr>
      <t>建物建替・大規模修繕・その他の固定資産再取得計算：H28年度全国老施協収支状況等調査平均決算書から作成</t>
    </r>
    <rPh sb="11" eb="13">
      <t>タテモノ</t>
    </rPh>
    <rPh sb="13" eb="15">
      <t>タテカエ</t>
    </rPh>
    <rPh sb="16" eb="19">
      <t>ダイキボ</t>
    </rPh>
    <rPh sb="19" eb="21">
      <t>シュウゼン</t>
    </rPh>
    <rPh sb="24" eb="25">
      <t>タ</t>
    </rPh>
    <rPh sb="26" eb="30">
      <t>コテイシサン</t>
    </rPh>
    <rPh sb="30" eb="33">
      <t>サイシュトク</t>
    </rPh>
    <rPh sb="33" eb="35">
      <t>ケイサン</t>
    </rPh>
    <rPh sb="39" eb="41">
      <t>ネンド</t>
    </rPh>
    <rPh sb="41" eb="43">
      <t>ゼンコク</t>
    </rPh>
    <rPh sb="43" eb="46">
      <t>ロウシキョウ</t>
    </rPh>
    <rPh sb="46" eb="48">
      <t>シュウシ</t>
    </rPh>
    <rPh sb="48" eb="50">
      <t>ジョウキョウ</t>
    </rPh>
    <rPh sb="50" eb="51">
      <t>トウ</t>
    </rPh>
    <rPh sb="51" eb="53">
      <t>チョウサ</t>
    </rPh>
    <rPh sb="53" eb="55">
      <t>ヘイキン</t>
    </rPh>
    <phoneticPr fontId="21"/>
  </si>
  <si>
    <t>▲▲園</t>
    <rPh sb="2" eb="3">
      <t>エン</t>
    </rPh>
    <phoneticPr fontId="22"/>
  </si>
  <si>
    <t>××園</t>
    <rPh sb="2" eb="3">
      <t>エン</t>
    </rPh>
    <phoneticPr fontId="22"/>
  </si>
  <si>
    <t>□□園</t>
    <rPh sb="2" eb="3">
      <t>エン</t>
    </rPh>
    <phoneticPr fontId="22"/>
  </si>
  <si>
    <t>▲▲園拠点</t>
    <rPh sb="2" eb="3">
      <t>エン</t>
    </rPh>
    <rPh sb="3" eb="5">
      <t>キョテン</t>
    </rPh>
    <phoneticPr fontId="22"/>
  </si>
  <si>
    <t>××園拠点</t>
    <rPh sb="2" eb="3">
      <t>エン</t>
    </rPh>
    <rPh sb="3" eb="5">
      <t>キョテン</t>
    </rPh>
    <phoneticPr fontId="22"/>
  </si>
  <si>
    <t>□□園拠点</t>
    <rPh sb="2" eb="3">
      <t>エン</t>
    </rPh>
    <rPh sb="3" eb="5">
      <t>キョテン</t>
    </rPh>
    <phoneticPr fontId="22"/>
  </si>
  <si>
    <t>1年以内回収予定拠点区分間長期貸付金</t>
    <rPh sb="1" eb="2">
      <t>ネン</t>
    </rPh>
    <rPh sb="2" eb="4">
      <t>イナイ</t>
    </rPh>
    <rPh sb="4" eb="6">
      <t>カイシュウ</t>
    </rPh>
    <rPh sb="6" eb="8">
      <t>ヨテイ</t>
    </rPh>
    <rPh sb="8" eb="10">
      <t>キョテン</t>
    </rPh>
    <rPh sb="10" eb="12">
      <t>クブン</t>
    </rPh>
    <rPh sb="12" eb="13">
      <t>カン</t>
    </rPh>
    <rPh sb="13" eb="15">
      <t>チョウキ</t>
    </rPh>
    <rPh sb="15" eb="17">
      <t>カシツケ</t>
    </rPh>
    <rPh sb="17" eb="18">
      <t>キン</t>
    </rPh>
    <phoneticPr fontId="22"/>
  </si>
  <si>
    <t>有価証券</t>
    <rPh sb="0" eb="2">
      <t>ユウカ</t>
    </rPh>
    <rPh sb="2" eb="4">
      <t>ショウケン</t>
    </rPh>
    <phoneticPr fontId="22"/>
  </si>
  <si>
    <t>構築物</t>
    <rPh sb="0" eb="3">
      <t>コウチクブツ</t>
    </rPh>
    <phoneticPr fontId="21"/>
  </si>
  <si>
    <t>有形リース資産</t>
    <rPh sb="0" eb="2">
      <t>ユウケイ</t>
    </rPh>
    <rPh sb="5" eb="7">
      <t>シサン</t>
    </rPh>
    <phoneticPr fontId="22"/>
  </si>
  <si>
    <t>ソフトウエア</t>
    <phoneticPr fontId="22"/>
  </si>
  <si>
    <t>退職給付引当資産</t>
    <rPh sb="0" eb="2">
      <t>タイショク</t>
    </rPh>
    <rPh sb="2" eb="4">
      <t>キュウフ</t>
    </rPh>
    <rPh sb="4" eb="5">
      <t>ヒ</t>
    </rPh>
    <rPh sb="5" eb="6">
      <t>ア</t>
    </rPh>
    <rPh sb="6" eb="8">
      <t>シサン</t>
    </rPh>
    <phoneticPr fontId="22"/>
  </si>
  <si>
    <t>Ｂ）運転資金必要額（事業活動支出計457,626千円×3/12）</t>
    <rPh sb="2" eb="4">
      <t>ウンテン</t>
    </rPh>
    <rPh sb="4" eb="6">
      <t>シキン</t>
    </rPh>
    <rPh sb="6" eb="9">
      <t>ヒツヨウガク</t>
    </rPh>
    <rPh sb="10" eb="12">
      <t>ジギョウ</t>
    </rPh>
    <rPh sb="12" eb="14">
      <t>カツドウ</t>
    </rPh>
    <rPh sb="14" eb="16">
      <t>シシュツ</t>
    </rPh>
    <rPh sb="16" eb="17">
      <t>ケイ</t>
    </rPh>
    <rPh sb="24" eb="26">
      <t>センエン</t>
    </rPh>
    <phoneticPr fontId="22"/>
  </si>
  <si>
    <t>償還補助金による返済及び繰上返済額</t>
  </si>
  <si>
    <t>償還補助金による返済及び繰上返済額を除くため</t>
  </si>
  <si>
    <t>E）繰上償還額調整後充足・未充足額</t>
    <rPh sb="2" eb="4">
      <t>クリアゲ</t>
    </rPh>
    <rPh sb="4" eb="6">
      <t>ショウカン</t>
    </rPh>
    <rPh sb="6" eb="7">
      <t>ガク</t>
    </rPh>
    <rPh sb="7" eb="10">
      <t>チョウセイゴ</t>
    </rPh>
    <phoneticPr fontId="22"/>
  </si>
  <si>
    <t>（D－繰上返済額）</t>
    <rPh sb="3" eb="5">
      <t>クリアゲ</t>
    </rPh>
    <rPh sb="5" eb="7">
      <t>ヘンサイ</t>
    </rPh>
    <rPh sb="7" eb="8">
      <t>ガク</t>
    </rPh>
    <phoneticPr fontId="21"/>
  </si>
  <si>
    <t>（Ｃ－15）（注）繰上返済がある場合は同額までの未充足額はないものとする。</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</si>
</sst>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0;&quot;△ &quot;#,##0.00"/>
    <numFmt numFmtId="178" formatCode="#,##0.000;&quot;△ &quot;#,##0.000"/>
    <numFmt numFmtId="179" formatCode="#,##0.000_ "/>
    <numFmt numFmtId="180" formatCode="#,##0.00_ ;[Red]\-#,##0.00\ "/>
  </numFmts>
  <fonts count="6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明朝"/>
      <family val="1"/>
      <charset val="128"/>
    </font>
    <font>
      <sz val="11"/>
      <color indexed="17"/>
      <name val="ＭＳ Ｐゴシック"/>
      <family val="3"/>
      <charset val="128"/>
    </font>
    <font>
      <sz val="11"/>
      <name val="ＭＳ 明朝"/>
      <family val="1"/>
      <charset val="128"/>
    </font>
    <font>
      <sz val="6"/>
      <name val="ＭＳ 明朝"/>
      <family val="1"/>
      <charset val="128"/>
    </font>
    <font>
      <sz val="6"/>
      <name val="ＭＳ Ｐゴシック"/>
      <family val="3"/>
      <charset val="128"/>
    </font>
    <font>
      <sz val="11"/>
      <name val="ＭＳ Ｐ明朝"/>
      <family val="1"/>
      <charset val="128"/>
    </font>
    <font>
      <sz val="12"/>
      <name val="ＭＳ Ｐゴシック"/>
      <family val="3"/>
      <charset val="128"/>
      <scheme val="minor"/>
    </font>
    <font>
      <b/>
      <sz val="12"/>
      <name val="ＭＳ Ｐゴシック"/>
      <family val="3"/>
      <charset val="128"/>
    </font>
    <font>
      <sz val="12"/>
      <name val="ＭＳ Ｐゴシック"/>
      <family val="3"/>
      <charset val="128"/>
      <scheme val="major"/>
    </font>
    <font>
      <sz val="11"/>
      <name val="ＭＳ Ｐゴシック"/>
      <family val="3"/>
      <charset val="128"/>
      <scheme val="major"/>
    </font>
    <font>
      <b/>
      <sz val="12"/>
      <name val="ＭＳ Ｐゴシック"/>
      <family val="3"/>
      <charset val="128"/>
      <scheme val="major"/>
    </font>
    <font>
      <b/>
      <sz val="14"/>
      <name val="ＭＳ Ｐゴシック"/>
      <family val="3"/>
      <charset val="128"/>
      <scheme val="major"/>
    </font>
    <font>
      <i/>
      <sz val="12"/>
      <name val="ＭＳ Ｐゴシック"/>
      <family val="3"/>
      <charset val="128"/>
      <scheme val="major"/>
    </font>
    <font>
      <b/>
      <sz val="11"/>
      <name val="ＭＳ Ｐゴシック"/>
      <family val="3"/>
      <charset val="128"/>
      <scheme val="major"/>
    </font>
    <font>
      <b/>
      <i/>
      <sz val="12"/>
      <name val="ＭＳ Ｐゴシック"/>
      <family val="3"/>
      <charset val="128"/>
    </font>
    <font>
      <b/>
      <i/>
      <sz val="12"/>
      <color rgb="FFFF0000"/>
      <name val="ＭＳ Ｐゴシック"/>
      <family val="3"/>
      <charset val="128"/>
    </font>
    <font>
      <i/>
      <sz val="12"/>
      <name val="ＭＳ Ｐゴシック"/>
      <family val="3"/>
      <charset val="128"/>
    </font>
    <font>
      <b/>
      <i/>
      <sz val="20"/>
      <color rgb="FFFF0000"/>
      <name val="ＭＳ Ｐゴシック"/>
      <family val="3"/>
      <charset val="128"/>
    </font>
    <font>
      <b/>
      <i/>
      <u/>
      <sz val="20"/>
      <color rgb="FFFF0000"/>
      <name val="ＭＳ Ｐゴシック"/>
      <family val="3"/>
      <charset val="128"/>
    </font>
    <font>
      <b/>
      <sz val="12"/>
      <color rgb="FFFF0000"/>
      <name val="ＭＳ Ｐゴシック"/>
      <family val="3"/>
      <charset val="128"/>
      <scheme val="major"/>
    </font>
    <font>
      <sz val="12"/>
      <name val="ＭＳ Ｐゴシック"/>
      <family val="3"/>
      <charset val="128"/>
    </font>
    <font>
      <sz val="12"/>
      <name val="Century"/>
      <family val="1"/>
    </font>
    <font>
      <b/>
      <sz val="14"/>
      <name val="ＭＳ Ｐ明朝"/>
      <family val="1"/>
      <charset val="128"/>
    </font>
    <font>
      <b/>
      <sz val="20"/>
      <name val="ＭＳ Ｐ明朝"/>
      <family val="1"/>
      <charset val="128"/>
    </font>
    <font>
      <b/>
      <sz val="18"/>
      <color rgb="FFFF0000"/>
      <name val="ＭＳ Ｐ明朝"/>
      <family val="1"/>
      <charset val="128"/>
    </font>
    <font>
      <sz val="20"/>
      <name val="ＭＳ Ｐ明朝"/>
      <family val="1"/>
      <charset val="128"/>
    </font>
    <font>
      <sz val="18"/>
      <name val="ＭＳ Ｐ明朝"/>
      <family val="1"/>
      <charset val="128"/>
    </font>
    <font>
      <b/>
      <sz val="16"/>
      <name val="ＭＳ Ｐ明朝"/>
      <family val="1"/>
      <charset val="128"/>
    </font>
    <font>
      <b/>
      <sz val="18"/>
      <name val="ＭＳ Ｐ明朝"/>
      <family val="1"/>
      <charset val="128"/>
    </font>
    <font>
      <b/>
      <u/>
      <sz val="14"/>
      <name val="ＭＳ Ｐゴシック"/>
      <family val="3"/>
      <charset val="128"/>
    </font>
    <font>
      <sz val="12"/>
      <name val="ＭＳ Ｐ明朝"/>
      <family val="1"/>
      <charset val="128"/>
    </font>
    <font>
      <sz val="12"/>
      <color rgb="FFFF0000"/>
      <name val="Century"/>
      <family val="1"/>
    </font>
    <font>
      <sz val="12"/>
      <name val="ＭＳ 明朝"/>
      <family val="1"/>
      <charset val="128"/>
    </font>
    <font>
      <sz val="11"/>
      <name val="ＭＳ Ｐ明朝"/>
      <family val="1"/>
      <charset val="128"/>
    </font>
    <font>
      <i/>
      <sz val="12"/>
      <color rgb="FF0070C0"/>
      <name val="ＭＳ Ｐ明朝"/>
      <family val="1"/>
      <charset val="128"/>
    </font>
    <font>
      <i/>
      <sz val="12"/>
      <name val="Century"/>
      <family val="1"/>
    </font>
    <font>
      <i/>
      <sz val="12"/>
      <color rgb="FF0070C0"/>
      <name val="Century"/>
      <family val="1"/>
    </font>
    <font>
      <b/>
      <sz val="12"/>
      <color rgb="FF0070C0"/>
      <name val="ＭＳ Ｐ明朝"/>
      <family val="1"/>
      <charset val="128"/>
    </font>
    <font>
      <sz val="12"/>
      <color rgb="FF0070C0"/>
      <name val="Century"/>
      <family val="1"/>
    </font>
    <font>
      <b/>
      <sz val="10"/>
      <color rgb="FF0070C0"/>
      <name val="ＭＳ Ｐ明朝"/>
      <family val="1"/>
      <charset val="128"/>
    </font>
    <font>
      <b/>
      <sz val="12"/>
      <color rgb="FF0070C0"/>
      <name val="Century"/>
      <family val="1"/>
    </font>
    <font>
      <sz val="11"/>
      <name val="ＭＳ Ｐゴシック"/>
      <family val="3"/>
      <charset val="128"/>
      <scheme val="minor"/>
    </font>
    <font>
      <sz val="11"/>
      <name val="ＭＳ Ｐゴシック"/>
      <family val="3"/>
      <charset val="128"/>
    </font>
    <font>
      <sz val="9"/>
      <name val="ＭＳ Ｐ明朝"/>
      <family val="1"/>
      <charset val="128"/>
    </font>
    <font>
      <b/>
      <sz val="12"/>
      <name val="ＭＳ Ｐ明朝"/>
      <family val="1"/>
      <charset val="128"/>
    </font>
    <font>
      <b/>
      <sz val="12"/>
      <name val="Century"/>
      <family val="1"/>
    </font>
    <font>
      <b/>
      <sz val="12"/>
      <color rgb="FFFF0000"/>
      <name val="Century"/>
      <family val="1"/>
    </font>
    <font>
      <sz val="11"/>
      <color rgb="FFFF0000"/>
      <name val="ＭＳ Ｐゴシック"/>
      <family val="3"/>
      <charset val="128"/>
    </font>
    <font>
      <i/>
      <sz val="12"/>
      <color rgb="FFFF0000"/>
      <name val="ＭＳ Ｐゴシック"/>
      <family val="3"/>
      <charset val="128"/>
      <scheme val="major"/>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s>
  <cellStyleXfs count="95">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1" fillId="0" borderId="0">
      <alignment vertical="center"/>
    </xf>
    <xf numFmtId="0" fontId="18"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0"/>
    <xf numFmtId="0" fontId="67" fillId="0" borderId="0">
      <alignment vertical="center"/>
    </xf>
    <xf numFmtId="38" fontId="67" fillId="0" borderId="0" applyFont="0" applyFill="0" applyBorder="0" applyAlignment="0" applyProtection="0">
      <alignment vertical="center"/>
    </xf>
  </cellStyleXfs>
  <cellXfs count="205">
    <xf numFmtId="0" fontId="0" fillId="0" borderId="0" xfId="0"/>
    <xf numFmtId="176" fontId="18" fillId="0" borderId="0" xfId="89" applyNumberFormat="1" applyFont="1" applyFill="1" applyBorder="1" applyAlignment="1" applyProtection="1">
      <alignment horizontal="left"/>
    </xf>
    <xf numFmtId="0" fontId="27" fillId="0" borderId="0" xfId="0" applyFont="1"/>
    <xf numFmtId="176" fontId="26" fillId="0" borderId="33" xfId="89" applyNumberFormat="1" applyFont="1" applyFill="1" applyBorder="1" applyAlignment="1" applyProtection="1">
      <alignment horizontal="left" vertical="center"/>
    </xf>
    <xf numFmtId="176" fontId="26" fillId="0" borderId="13" xfId="89" applyNumberFormat="1" applyFont="1" applyFill="1" applyBorder="1" applyAlignment="1" applyProtection="1">
      <alignment horizontal="left" vertical="center"/>
    </xf>
    <xf numFmtId="176" fontId="26" fillId="0" borderId="17" xfId="89" applyNumberFormat="1" applyFont="1" applyFill="1" applyBorder="1" applyAlignment="1" applyProtection="1">
      <alignment horizontal="left" vertical="center"/>
    </xf>
    <xf numFmtId="176" fontId="24" fillId="0" borderId="33" xfId="89" applyNumberFormat="1" applyFont="1" applyFill="1" applyBorder="1" applyAlignment="1" applyProtection="1">
      <alignment vertical="center"/>
    </xf>
    <xf numFmtId="176" fontId="24" fillId="0" borderId="31" xfId="89" applyNumberFormat="1" applyFont="1" applyFill="1" applyBorder="1" applyAlignment="1" applyProtection="1">
      <alignment vertical="center"/>
    </xf>
    <xf numFmtId="176" fontId="24" fillId="0" borderId="32" xfId="89" applyNumberFormat="1" applyFont="1" applyFill="1" applyBorder="1" applyAlignment="1" applyProtection="1">
      <alignment vertical="center"/>
    </xf>
    <xf numFmtId="176" fontId="27" fillId="0" borderId="33" xfId="89" applyNumberFormat="1" applyFont="1" applyFill="1" applyBorder="1" applyAlignment="1" applyProtection="1">
      <alignment horizontal="left" vertical="center" wrapText="1"/>
    </xf>
    <xf numFmtId="176" fontId="27" fillId="0" borderId="33" xfId="89" applyNumberFormat="1" applyFont="1" applyFill="1" applyBorder="1" applyAlignment="1" applyProtection="1">
      <alignment horizontal="left" vertical="center"/>
    </xf>
    <xf numFmtId="0" fontId="27" fillId="0" borderId="33" xfId="0" applyFont="1" applyBorder="1" applyAlignment="1">
      <alignment horizontal="left" vertical="center"/>
    </xf>
    <xf numFmtId="0" fontId="0" fillId="0" borderId="0" xfId="0" applyAlignment="1">
      <alignment horizontal="left" wrapText="1"/>
    </xf>
    <xf numFmtId="0" fontId="26" fillId="0" borderId="18" xfId="0" applyFont="1" applyBorder="1" applyAlignment="1">
      <alignment horizontal="left" vertical="center"/>
    </xf>
    <xf numFmtId="176" fontId="26" fillId="0" borderId="18" xfId="89" applyNumberFormat="1" applyFont="1" applyFill="1" applyBorder="1" applyAlignment="1" applyProtection="1">
      <alignment horizontal="left" vertical="center"/>
    </xf>
    <xf numFmtId="176" fontId="28" fillId="24" borderId="35" xfId="89" applyNumberFormat="1" applyFont="1" applyFill="1" applyBorder="1" applyAlignment="1" applyProtection="1">
      <alignment vertical="center"/>
    </xf>
    <xf numFmtId="176" fontId="27" fillId="0" borderId="13" xfId="89" applyNumberFormat="1" applyFont="1" applyFill="1" applyBorder="1" applyAlignment="1" applyProtection="1">
      <alignment horizontal="left" vertical="center"/>
    </xf>
    <xf numFmtId="0" fontId="27" fillId="0" borderId="13" xfId="0" applyFont="1" applyBorder="1" applyAlignment="1">
      <alignment horizontal="left" vertical="center"/>
    </xf>
    <xf numFmtId="176" fontId="27" fillId="0" borderId="13" xfId="89" applyNumberFormat="1" applyFont="1" applyFill="1" applyBorder="1" applyAlignment="1" applyProtection="1">
      <alignment horizontal="left" vertical="center" wrapText="1"/>
    </xf>
    <xf numFmtId="176" fontId="30" fillId="0" borderId="33" xfId="89" applyNumberFormat="1" applyFont="1" applyFill="1" applyBorder="1" applyAlignment="1" applyProtection="1">
      <alignment horizontal="left" vertical="center"/>
    </xf>
    <xf numFmtId="176" fontId="31" fillId="0" borderId="13" xfId="89" applyNumberFormat="1" applyFont="1" applyFill="1" applyBorder="1" applyAlignment="1" applyProtection="1">
      <alignment horizontal="left" vertical="center" wrapText="1"/>
    </xf>
    <xf numFmtId="176" fontId="26" fillId="0" borderId="33" xfId="89" applyNumberFormat="1" applyFont="1" applyFill="1" applyBorder="1" applyAlignment="1" applyProtection="1">
      <alignment horizontal="left" vertical="center" wrapText="1"/>
    </xf>
    <xf numFmtId="0" fontId="28" fillId="24" borderId="35" xfId="89" applyNumberFormat="1" applyFont="1" applyFill="1" applyBorder="1" applyAlignment="1" applyProtection="1">
      <alignment vertical="center"/>
    </xf>
    <xf numFmtId="0" fontId="28" fillId="24" borderId="35" xfId="89" applyNumberFormat="1" applyFont="1" applyFill="1" applyBorder="1" applyAlignment="1" applyProtection="1">
      <alignment horizontal="right" vertical="center"/>
    </xf>
    <xf numFmtId="176" fontId="37" fillId="0" borderId="34" xfId="89" applyNumberFormat="1" applyFont="1" applyFill="1" applyBorder="1" applyAlignment="1" applyProtection="1">
      <alignment vertical="center"/>
    </xf>
    <xf numFmtId="176" fontId="26" fillId="0" borderId="31" xfId="89" applyNumberFormat="1" applyFont="1" applyFill="1" applyBorder="1" applyAlignment="1" applyProtection="1">
      <alignment vertical="center"/>
    </xf>
    <xf numFmtId="177" fontId="26" fillId="0" borderId="32" xfId="89" applyNumberFormat="1" applyFont="1" applyFill="1" applyBorder="1" applyAlignment="1" applyProtection="1">
      <alignment vertical="center"/>
    </xf>
    <xf numFmtId="176" fontId="26" fillId="0" borderId="34" xfId="89" applyNumberFormat="1" applyFont="1" applyFill="1" applyBorder="1" applyAlignment="1" applyProtection="1">
      <alignment vertical="center"/>
    </xf>
    <xf numFmtId="38" fontId="26" fillId="0" borderId="32" xfId="67" applyFont="1" applyFill="1" applyBorder="1" applyAlignment="1" applyProtection="1">
      <alignment horizontal="right" vertical="center"/>
    </xf>
    <xf numFmtId="176" fontId="26" fillId="0" borderId="33" xfId="89" applyNumberFormat="1" applyFont="1" applyFill="1" applyBorder="1" applyAlignment="1" applyProtection="1">
      <alignment vertical="center"/>
    </xf>
    <xf numFmtId="176" fontId="26" fillId="0" borderId="37" xfId="89" applyNumberFormat="1" applyFont="1" applyFill="1" applyBorder="1" applyAlignment="1" applyProtection="1">
      <alignment vertical="center"/>
    </xf>
    <xf numFmtId="0" fontId="38" fillId="0" borderId="0" xfId="0" applyFont="1" applyAlignment="1">
      <alignment horizontal="right" vertical="center"/>
    </xf>
    <xf numFmtId="176" fontId="24" fillId="0" borderId="11" xfId="89" applyNumberFormat="1" applyFont="1" applyFill="1" applyBorder="1" applyAlignment="1" applyProtection="1">
      <alignment vertical="center"/>
    </xf>
    <xf numFmtId="176" fontId="24" fillId="0" borderId="0" xfId="89" applyNumberFormat="1" applyFont="1" applyFill="1" applyBorder="1" applyAlignment="1" applyProtection="1">
      <alignment vertical="center"/>
    </xf>
    <xf numFmtId="0" fontId="0" fillId="0" borderId="0" xfId="0" applyBorder="1" applyAlignment="1">
      <alignment wrapText="1"/>
    </xf>
    <xf numFmtId="0" fontId="0" fillId="0" borderId="0" xfId="0" applyBorder="1"/>
    <xf numFmtId="176" fontId="39" fillId="0" borderId="0" xfId="89" applyNumberFormat="1" applyFont="1" applyFill="1" applyProtection="1"/>
    <xf numFmtId="176" fontId="40" fillId="0" borderId="0" xfId="89" applyNumberFormat="1" applyFont="1" applyFill="1" applyProtection="1"/>
    <xf numFmtId="176" fontId="39" fillId="0" borderId="0" xfId="89" applyNumberFormat="1" applyFont="1" applyFill="1" applyAlignment="1" applyProtection="1">
      <alignment vertical="center"/>
    </xf>
    <xf numFmtId="176" fontId="39" fillId="0" borderId="0" xfId="89" applyNumberFormat="1" applyFont="1" applyFill="1" applyBorder="1" applyProtection="1"/>
    <xf numFmtId="176" fontId="41" fillId="0" borderId="0" xfId="89" applyNumberFormat="1" applyFont="1" applyFill="1" applyBorder="1" applyProtection="1"/>
    <xf numFmtId="176" fontId="40" fillId="0" borderId="0" xfId="89" applyNumberFormat="1" applyFont="1" applyFill="1" applyBorder="1" applyProtection="1"/>
    <xf numFmtId="176" fontId="39" fillId="0" borderId="0" xfId="89" applyNumberFormat="1" applyFont="1" applyFill="1" applyBorder="1" applyAlignment="1" applyProtection="1">
      <alignment vertical="center"/>
    </xf>
    <xf numFmtId="176" fontId="43" fillId="0" borderId="0" xfId="89" applyNumberFormat="1" applyFont="1" applyFill="1" applyBorder="1" applyProtection="1"/>
    <xf numFmtId="176" fontId="44" fillId="0" borderId="0" xfId="89" applyNumberFormat="1" applyFont="1" applyFill="1" applyBorder="1" applyProtection="1"/>
    <xf numFmtId="176" fontId="45" fillId="0" borderId="0" xfId="89" applyNumberFormat="1" applyFont="1" applyFill="1" applyAlignment="1" applyProtection="1"/>
    <xf numFmtId="176" fontId="46" fillId="0" borderId="0" xfId="89" applyNumberFormat="1" applyFont="1" applyFill="1" applyProtection="1"/>
    <xf numFmtId="0" fontId="47" fillId="0" borderId="0" xfId="0" applyFont="1" applyFill="1" applyAlignment="1" applyProtection="1">
      <alignment horizontal="left" vertical="center"/>
    </xf>
    <xf numFmtId="176" fontId="48" fillId="0" borderId="0" xfId="89" applyNumberFormat="1" applyFont="1" applyFill="1" applyAlignment="1" applyProtection="1">
      <alignment horizontal="right"/>
    </xf>
    <xf numFmtId="176" fontId="49" fillId="0" borderId="0" xfId="89" applyNumberFormat="1" applyFont="1" applyFill="1" applyProtection="1"/>
    <xf numFmtId="176" fontId="50" fillId="0" borderId="17" xfId="89" applyNumberFormat="1" applyFont="1" applyFill="1" applyBorder="1" applyAlignment="1" applyProtection="1">
      <alignment horizontal="centerContinuous" vertical="center"/>
    </xf>
    <xf numFmtId="176" fontId="39" fillId="0" borderId="18" xfId="89" applyNumberFormat="1" applyFont="1" applyFill="1" applyBorder="1" applyAlignment="1" applyProtection="1">
      <alignment horizontal="centerContinuous" vertical="center"/>
    </xf>
    <xf numFmtId="176" fontId="39" fillId="0" borderId="17" xfId="89" applyNumberFormat="1" applyFont="1" applyFill="1" applyBorder="1" applyAlignment="1" applyProtection="1">
      <alignment horizontal="center" vertical="center"/>
    </xf>
    <xf numFmtId="176" fontId="50" fillId="0" borderId="13" xfId="89" applyNumberFormat="1" applyFont="1" applyFill="1" applyBorder="1" applyAlignment="1" applyProtection="1">
      <alignment horizontal="center"/>
    </xf>
    <xf numFmtId="176" fontId="50" fillId="0" borderId="0" xfId="89" applyNumberFormat="1" applyFont="1" applyFill="1" applyBorder="1" applyAlignment="1" applyProtection="1">
      <alignment horizontal="right"/>
    </xf>
    <xf numFmtId="176" fontId="50" fillId="0" borderId="0" xfId="89" applyNumberFormat="1" applyFont="1" applyFill="1" applyBorder="1" applyAlignment="1" applyProtection="1">
      <alignment vertical="center"/>
    </xf>
    <xf numFmtId="176" fontId="39" fillId="0" borderId="19" xfId="89" applyNumberFormat="1" applyFont="1" applyFill="1" applyBorder="1" applyProtection="1"/>
    <xf numFmtId="176" fontId="39" fillId="0" borderId="20" xfId="89" applyNumberFormat="1" applyFont="1" applyFill="1" applyBorder="1" applyAlignment="1" applyProtection="1">
      <alignment horizontal="right"/>
    </xf>
    <xf numFmtId="176" fontId="39" fillId="0" borderId="19" xfId="89" applyNumberFormat="1" applyFont="1" applyFill="1" applyBorder="1" applyAlignment="1" applyProtection="1">
      <alignment horizontal="right"/>
    </xf>
    <xf numFmtId="176" fontId="39" fillId="0" borderId="0" xfId="89" applyNumberFormat="1" applyFont="1" applyFill="1" applyBorder="1" applyAlignment="1" applyProtection="1">
      <alignment horizontal="right"/>
    </xf>
    <xf numFmtId="176" fontId="39" fillId="0" borderId="23" xfId="89" applyNumberFormat="1" applyFont="1" applyFill="1" applyBorder="1" applyProtection="1"/>
    <xf numFmtId="176" fontId="39" fillId="0" borderId="24" xfId="89" applyNumberFormat="1" applyFont="1" applyFill="1" applyBorder="1" applyAlignment="1" applyProtection="1">
      <alignment horizontal="right"/>
      <protection locked="0"/>
    </xf>
    <xf numFmtId="176" fontId="39" fillId="0" borderId="0" xfId="89" applyNumberFormat="1" applyFont="1" applyFill="1" applyBorder="1" applyAlignment="1" applyProtection="1">
      <alignment horizontal="right"/>
      <protection locked="0"/>
    </xf>
    <xf numFmtId="176" fontId="39" fillId="0" borderId="24" xfId="89" applyNumberFormat="1" applyFont="1" applyFill="1" applyBorder="1" applyAlignment="1" applyProtection="1">
      <alignment horizontal="right"/>
    </xf>
    <xf numFmtId="176" fontId="39" fillId="0" borderId="14" xfId="89" applyNumberFormat="1" applyFont="1" applyFill="1" applyBorder="1" applyAlignment="1" applyProtection="1">
      <alignment vertical="center"/>
    </xf>
    <xf numFmtId="176" fontId="50" fillId="0" borderId="15" xfId="89" applyNumberFormat="1" applyFont="1" applyFill="1" applyBorder="1" applyAlignment="1" applyProtection="1">
      <alignment vertical="center"/>
    </xf>
    <xf numFmtId="176" fontId="39" fillId="0" borderId="15" xfId="89" applyNumberFormat="1" applyFont="1" applyFill="1" applyBorder="1" applyAlignment="1" applyProtection="1">
      <alignment vertical="center"/>
    </xf>
    <xf numFmtId="176" fontId="39" fillId="0" borderId="25" xfId="89" applyNumberFormat="1" applyFont="1" applyFill="1" applyBorder="1" applyProtection="1"/>
    <xf numFmtId="176" fontId="39" fillId="0" borderId="26" xfId="89" applyNumberFormat="1" applyFont="1" applyFill="1" applyBorder="1" applyAlignment="1" applyProtection="1">
      <alignment horizontal="right"/>
      <protection locked="0"/>
    </xf>
    <xf numFmtId="176" fontId="39" fillId="0" borderId="26" xfId="89" applyNumberFormat="1" applyFont="1" applyFill="1" applyBorder="1" applyAlignment="1" applyProtection="1">
      <alignment horizontal="right"/>
    </xf>
    <xf numFmtId="176" fontId="39" fillId="0" borderId="27" xfId="89" applyNumberFormat="1" applyFont="1" applyFill="1" applyBorder="1" applyProtection="1"/>
    <xf numFmtId="176" fontId="39" fillId="0" borderId="28" xfId="89" applyNumberFormat="1" applyFont="1" applyFill="1" applyBorder="1" applyAlignment="1" applyProtection="1">
      <alignment horizontal="right"/>
    </xf>
    <xf numFmtId="176" fontId="39" fillId="0" borderId="21" xfId="89" applyNumberFormat="1" applyFont="1" applyFill="1" applyBorder="1" applyAlignment="1" applyProtection="1">
      <alignment vertical="center"/>
    </xf>
    <xf numFmtId="176" fontId="50" fillId="0" borderId="36" xfId="89" applyNumberFormat="1" applyFont="1" applyFill="1" applyBorder="1" applyAlignment="1" applyProtection="1">
      <alignment vertical="center"/>
    </xf>
    <xf numFmtId="176" fontId="39" fillId="0" borderId="36" xfId="89" applyNumberFormat="1" applyFont="1" applyFill="1" applyBorder="1" applyAlignment="1" applyProtection="1">
      <alignment vertical="center"/>
    </xf>
    <xf numFmtId="176" fontId="39" fillId="0" borderId="24" xfId="89" applyNumberFormat="1" applyFont="1" applyFill="1" applyBorder="1" applyAlignment="1" applyProtection="1">
      <alignment vertical="center"/>
    </xf>
    <xf numFmtId="176" fontId="48" fillId="0" borderId="0" xfId="89" applyNumberFormat="1" applyFont="1" applyFill="1" applyBorder="1" applyAlignment="1" applyProtection="1">
      <alignment vertical="center"/>
    </xf>
    <xf numFmtId="176" fontId="48" fillId="0" borderId="23" xfId="89" applyNumberFormat="1" applyFont="1" applyFill="1" applyBorder="1" applyProtection="1"/>
    <xf numFmtId="176" fontId="39" fillId="0" borderId="29" xfId="89" applyNumberFormat="1" applyFont="1" applyFill="1" applyBorder="1" applyProtection="1"/>
    <xf numFmtId="176" fontId="39" fillId="0" borderId="30" xfId="89" applyNumberFormat="1" applyFont="1" applyFill="1" applyBorder="1" applyAlignment="1" applyProtection="1">
      <alignment horizontal="right"/>
      <protection locked="0"/>
    </xf>
    <xf numFmtId="176" fontId="50" fillId="0" borderId="17" xfId="89" applyNumberFormat="1" applyFont="1" applyFill="1" applyBorder="1" applyProtection="1"/>
    <xf numFmtId="176" fontId="39" fillId="0" borderId="18" xfId="89" applyNumberFormat="1" applyFont="1" applyFill="1" applyBorder="1" applyAlignment="1" applyProtection="1">
      <alignment vertical="center"/>
    </xf>
    <xf numFmtId="176" fontId="39" fillId="0" borderId="17" xfId="89" applyNumberFormat="1" applyFont="1" applyFill="1" applyBorder="1" applyProtection="1"/>
    <xf numFmtId="176" fontId="39" fillId="0" borderId="13" xfId="89" applyNumberFormat="1" applyFont="1" applyFill="1" applyBorder="1" applyAlignment="1" applyProtection="1">
      <alignment horizontal="right"/>
    </xf>
    <xf numFmtId="176" fontId="39" fillId="0" borderId="30" xfId="89" applyNumberFormat="1" applyFont="1" applyFill="1" applyBorder="1" applyAlignment="1" applyProtection="1">
      <alignment horizontal="right"/>
    </xf>
    <xf numFmtId="176" fontId="39" fillId="0" borderId="18" xfId="89" applyNumberFormat="1" applyFont="1" applyFill="1" applyBorder="1" applyProtection="1"/>
    <xf numFmtId="176" fontId="39" fillId="0" borderId="14" xfId="89" applyNumberFormat="1" applyFont="1" applyFill="1" applyBorder="1" applyProtection="1"/>
    <xf numFmtId="176" fontId="39" fillId="0" borderId="16" xfId="89" applyNumberFormat="1" applyFont="1" applyFill="1" applyBorder="1" applyAlignment="1" applyProtection="1">
      <alignment horizontal="right"/>
    </xf>
    <xf numFmtId="176" fontId="50" fillId="0" borderId="14" xfId="89" applyNumberFormat="1" applyFont="1" applyFill="1" applyBorder="1" applyProtection="1"/>
    <xf numFmtId="176" fontId="39" fillId="0" borderId="15" xfId="89" applyNumberFormat="1" applyFont="1" applyFill="1" applyBorder="1" applyProtection="1"/>
    <xf numFmtId="176" fontId="50" fillId="0" borderId="17" xfId="89" applyNumberFormat="1" applyFont="1" applyFill="1" applyBorder="1" applyAlignment="1" applyProtection="1">
      <alignment horizontal="left"/>
    </xf>
    <xf numFmtId="176" fontId="50" fillId="0" borderId="18" xfId="89" applyNumberFormat="1" applyFont="1" applyFill="1" applyBorder="1" applyAlignment="1" applyProtection="1">
      <alignment horizontal="left"/>
    </xf>
    <xf numFmtId="176" fontId="39" fillId="0" borderId="13" xfId="89" applyNumberFormat="1" applyFont="1" applyFill="1" applyBorder="1" applyAlignment="1" applyProtection="1">
      <alignment horizontal="right"/>
      <protection locked="0"/>
    </xf>
    <xf numFmtId="176" fontId="48" fillId="0" borderId="13" xfId="89" applyNumberFormat="1" applyFont="1" applyFill="1" applyBorder="1" applyAlignment="1" applyProtection="1">
      <alignment horizontal="right"/>
      <protection locked="0"/>
    </xf>
    <xf numFmtId="38" fontId="39" fillId="0" borderId="0" xfId="67" applyFont="1" applyFill="1" applyBorder="1" applyAlignment="1" applyProtection="1">
      <protection locked="0"/>
    </xf>
    <xf numFmtId="176" fontId="50" fillId="0" borderId="18" xfId="89" applyNumberFormat="1" applyFont="1" applyFill="1" applyBorder="1" applyAlignment="1" applyProtection="1">
      <alignment horizontal="right"/>
    </xf>
    <xf numFmtId="179" fontId="39" fillId="0" borderId="13" xfId="89" applyNumberFormat="1" applyFont="1" applyFill="1" applyBorder="1" applyAlignment="1" applyProtection="1">
      <alignment horizontal="right"/>
      <protection locked="0"/>
    </xf>
    <xf numFmtId="178" fontId="39" fillId="0" borderId="13" xfId="89" applyNumberFormat="1" applyFont="1" applyFill="1" applyBorder="1" applyAlignment="1" applyProtection="1">
      <alignment horizontal="right"/>
    </xf>
    <xf numFmtId="176" fontId="39" fillId="0" borderId="13" xfId="89" applyNumberFormat="1" applyFont="1" applyFill="1" applyBorder="1" applyAlignment="1" applyProtection="1">
      <alignment horizontal="center"/>
      <protection locked="0"/>
    </xf>
    <xf numFmtId="176" fontId="48" fillId="0" borderId="0" xfId="89" applyNumberFormat="1" applyFont="1" applyFill="1" applyAlignment="1" applyProtection="1">
      <alignment vertical="center"/>
    </xf>
    <xf numFmtId="176" fontId="48" fillId="0" borderId="0" xfId="89" applyNumberFormat="1" applyFont="1" applyFill="1" applyProtection="1"/>
    <xf numFmtId="176" fontId="39" fillId="0" borderId="10" xfId="89" applyNumberFormat="1" applyFont="1" applyFill="1" applyBorder="1" applyProtection="1"/>
    <xf numFmtId="176" fontId="51" fillId="0" borderId="11" xfId="89" applyNumberFormat="1" applyFont="1" applyFill="1" applyBorder="1" applyProtection="1"/>
    <xf numFmtId="176" fontId="52" fillId="0" borderId="0" xfId="89" applyNumberFormat="1" applyFont="1" applyFill="1" applyAlignment="1" applyProtection="1">
      <alignment vertical="center"/>
    </xf>
    <xf numFmtId="176" fontId="53" fillId="0" borderId="0" xfId="89" applyNumberFormat="1" applyFont="1" applyFill="1" applyProtection="1"/>
    <xf numFmtId="176" fontId="53" fillId="0" borderId="0" xfId="89" applyNumberFormat="1" applyFont="1" applyFill="1" applyAlignment="1" applyProtection="1">
      <alignment vertical="center"/>
    </xf>
    <xf numFmtId="176" fontId="54" fillId="0" borderId="0" xfId="89" applyNumberFormat="1" applyFont="1" applyFill="1" applyAlignment="1" applyProtection="1">
      <alignment vertical="center"/>
    </xf>
    <xf numFmtId="176" fontId="55" fillId="0" borderId="0" xfId="89" applyNumberFormat="1" applyFont="1" applyFill="1" applyProtection="1"/>
    <xf numFmtId="176" fontId="56" fillId="0" borderId="0" xfId="89" applyNumberFormat="1" applyFont="1" applyFill="1" applyProtection="1"/>
    <xf numFmtId="176" fontId="39" fillId="0" borderId="21" xfId="89" applyNumberFormat="1" applyFont="1" applyFill="1" applyBorder="1" applyProtection="1"/>
    <xf numFmtId="176" fontId="51" fillId="0" borderId="0" xfId="89" applyNumberFormat="1" applyFont="1" applyFill="1" applyBorder="1" applyProtection="1"/>
    <xf numFmtId="176" fontId="57" fillId="0" borderId="0" xfId="89" applyNumberFormat="1" applyFont="1" applyFill="1" applyBorder="1" applyProtection="1"/>
    <xf numFmtId="176" fontId="58" fillId="0" borderId="0" xfId="89" applyNumberFormat="1" applyFont="1" applyFill="1" applyBorder="1" applyProtection="1"/>
    <xf numFmtId="176" fontId="58" fillId="0" borderId="0" xfId="89" applyNumberFormat="1" applyFont="1" applyFill="1" applyProtection="1"/>
    <xf numFmtId="176" fontId="59" fillId="0" borderId="0" xfId="89" applyNumberFormat="1" applyFont="1" applyFill="1" applyBorder="1" applyAlignment="1" applyProtection="1">
      <alignment horizontal="right"/>
    </xf>
    <xf numFmtId="176" fontId="48" fillId="0" borderId="11" xfId="89" applyNumberFormat="1" applyFont="1" applyFill="1" applyBorder="1" applyAlignment="1" applyProtection="1">
      <alignment horizontal="left" vertical="center"/>
    </xf>
    <xf numFmtId="176" fontId="39" fillId="0" borderId="11" xfId="89" applyNumberFormat="1" applyFont="1" applyFill="1" applyBorder="1" applyProtection="1"/>
    <xf numFmtId="176" fontId="39" fillId="0" borderId="11" xfId="89" applyNumberFormat="1" applyFont="1" applyFill="1" applyBorder="1" applyAlignment="1" applyProtection="1">
      <alignment vertical="center"/>
    </xf>
    <xf numFmtId="176" fontId="48" fillId="0" borderId="18" xfId="89" applyNumberFormat="1" applyFont="1" applyFill="1" applyBorder="1" applyAlignment="1" applyProtection="1">
      <alignment horizontal="right" vertical="center"/>
    </xf>
    <xf numFmtId="176" fontId="39" fillId="0" borderId="13" xfId="89" applyNumberFormat="1" applyFont="1" applyFill="1" applyBorder="1" applyProtection="1"/>
    <xf numFmtId="0" fontId="60" fillId="0" borderId="0" xfId="0" applyFont="1" applyBorder="1" applyAlignment="1"/>
    <xf numFmtId="0" fontId="60" fillId="0" borderId="18" xfId="0" applyFont="1" applyBorder="1" applyAlignment="1"/>
    <xf numFmtId="0" fontId="60" fillId="0" borderId="13" xfId="0" applyFont="1" applyBorder="1" applyAlignment="1"/>
    <xf numFmtId="176" fontId="48" fillId="0" borderId="0" xfId="89" applyNumberFormat="1" applyFont="1" applyFill="1" applyBorder="1" applyProtection="1"/>
    <xf numFmtId="176" fontId="39" fillId="0" borderId="0" xfId="89" applyNumberFormat="1" applyFont="1" applyFill="1" applyAlignment="1" applyProtection="1"/>
    <xf numFmtId="0" fontId="60" fillId="0" borderId="0" xfId="0" applyFont="1" applyAlignment="1"/>
    <xf numFmtId="176" fontId="61" fillId="0" borderId="0" xfId="89" applyNumberFormat="1" applyFont="1" applyFill="1" applyBorder="1" applyProtection="1"/>
    <xf numFmtId="176" fontId="62" fillId="0" borderId="0" xfId="89" applyNumberFormat="1" applyFont="1" applyFill="1" applyAlignment="1" applyProtection="1">
      <alignment vertical="center"/>
    </xf>
    <xf numFmtId="176" fontId="63" fillId="0" borderId="0" xfId="89" applyNumberFormat="1" applyFont="1" applyFill="1" applyAlignment="1" applyProtection="1">
      <alignment vertical="center"/>
    </xf>
    <xf numFmtId="176" fontId="63" fillId="0" borderId="0" xfId="89" applyNumberFormat="1" applyFont="1" applyFill="1" applyBorder="1" applyProtection="1"/>
    <xf numFmtId="176" fontId="63" fillId="0" borderId="0" xfId="89" applyNumberFormat="1" applyFont="1" applyFill="1" applyProtection="1"/>
    <xf numFmtId="0" fontId="32" fillId="0" borderId="0" xfId="0" applyFont="1" applyAlignment="1">
      <alignment horizontal="left" vertical="center"/>
    </xf>
    <xf numFmtId="0" fontId="25" fillId="0" borderId="15" xfId="0" applyFont="1" applyBorder="1" applyAlignment="1">
      <alignment horizontal="center" vertical="center" shrinkToFit="1"/>
    </xf>
    <xf numFmtId="176" fontId="18" fillId="0" borderId="0" xfId="89" applyNumberFormat="1" applyFont="1" applyFill="1" applyBorder="1" applyAlignment="1" applyProtection="1">
      <alignment horizontal="left" shrinkToFit="1"/>
    </xf>
    <xf numFmtId="0" fontId="0" fillId="0" borderId="0" xfId="0" applyAlignment="1">
      <alignment shrinkToFit="1"/>
    </xf>
    <xf numFmtId="0" fontId="25" fillId="0" borderId="33" xfId="0" applyFont="1" applyBorder="1" applyAlignment="1">
      <alignment horizontal="center" vertical="center" shrinkToFit="1"/>
    </xf>
    <xf numFmtId="180" fontId="28" fillId="24" borderId="35" xfId="67" applyNumberFormat="1" applyFont="1" applyFill="1" applyBorder="1" applyAlignment="1" applyProtection="1">
      <alignment horizontal="right" vertical="center"/>
    </xf>
    <xf numFmtId="176" fontId="0" fillId="0" borderId="0" xfId="0" applyNumberFormat="1"/>
    <xf numFmtId="0" fontId="32" fillId="0" borderId="0" xfId="0" applyFont="1" applyAlignment="1">
      <alignment horizontal="left" vertical="center"/>
    </xf>
    <xf numFmtId="176" fontId="66" fillId="0" borderId="33" xfId="89" applyNumberFormat="1" applyFont="1" applyFill="1" applyBorder="1" applyAlignment="1" applyProtection="1">
      <alignment horizontal="left" vertical="center"/>
    </xf>
    <xf numFmtId="0" fontId="0" fillId="0" borderId="18" xfId="0" applyFont="1" applyBorder="1" applyAlignment="1"/>
    <xf numFmtId="176" fontId="50" fillId="0" borderId="18" xfId="89" applyNumberFormat="1" applyFont="1" applyFill="1" applyBorder="1" applyAlignment="1" applyProtection="1">
      <alignment horizontal="center"/>
    </xf>
    <xf numFmtId="176" fontId="39" fillId="0" borderId="41" xfId="89" applyNumberFormat="1" applyFont="1" applyFill="1" applyBorder="1" applyAlignment="1" applyProtection="1">
      <alignment horizontal="right"/>
    </xf>
    <xf numFmtId="176" fontId="39" fillId="0" borderId="36" xfId="89" applyNumberFormat="1" applyFont="1" applyFill="1" applyBorder="1" applyAlignment="1" applyProtection="1">
      <alignment horizontal="right"/>
      <protection locked="0"/>
    </xf>
    <xf numFmtId="176" fontId="39" fillId="0" borderId="42" xfId="89" applyNumberFormat="1" applyFont="1" applyFill="1" applyBorder="1" applyAlignment="1" applyProtection="1">
      <alignment horizontal="right"/>
      <protection locked="0"/>
    </xf>
    <xf numFmtId="176" fontId="39" fillId="0" borderId="43" xfId="89" applyNumberFormat="1" applyFont="1" applyFill="1" applyBorder="1" applyAlignment="1" applyProtection="1">
      <alignment horizontal="right"/>
    </xf>
    <xf numFmtId="176" fontId="39" fillId="0" borderId="36" xfId="89" applyNumberFormat="1" applyFont="1" applyFill="1" applyBorder="1" applyAlignment="1" applyProtection="1">
      <alignment horizontal="right"/>
    </xf>
    <xf numFmtId="176" fontId="39" fillId="0" borderId="44" xfId="89" applyNumberFormat="1" applyFont="1" applyFill="1" applyBorder="1" applyAlignment="1" applyProtection="1">
      <alignment horizontal="right"/>
      <protection locked="0"/>
    </xf>
    <xf numFmtId="176" fontId="39" fillId="0" borderId="18" xfId="89" applyNumberFormat="1" applyFont="1" applyFill="1" applyBorder="1" applyAlignment="1" applyProtection="1">
      <alignment horizontal="right"/>
    </xf>
    <xf numFmtId="176" fontId="39" fillId="0" borderId="15" xfId="89" applyNumberFormat="1" applyFont="1" applyFill="1" applyBorder="1" applyAlignment="1" applyProtection="1">
      <alignment horizontal="right"/>
    </xf>
    <xf numFmtId="176" fontId="39" fillId="0" borderId="18" xfId="89" applyNumberFormat="1" applyFont="1" applyFill="1" applyBorder="1" applyAlignment="1" applyProtection="1">
      <alignment horizontal="right"/>
      <protection locked="0"/>
    </xf>
    <xf numFmtId="179" fontId="39" fillId="0" borderId="18" xfId="89" applyNumberFormat="1" applyFont="1" applyFill="1" applyBorder="1" applyAlignment="1" applyProtection="1">
      <alignment horizontal="right"/>
      <protection locked="0"/>
    </xf>
    <xf numFmtId="176" fontId="50" fillId="0" borderId="17" xfId="89" applyNumberFormat="1" applyFont="1" applyFill="1" applyBorder="1" applyAlignment="1" applyProtection="1">
      <alignment horizontal="center"/>
    </xf>
    <xf numFmtId="176" fontId="39" fillId="0" borderId="23" xfId="89" applyNumberFormat="1" applyFont="1" applyFill="1" applyBorder="1" applyAlignment="1" applyProtection="1">
      <alignment horizontal="right"/>
      <protection locked="0"/>
    </xf>
    <xf numFmtId="176" fontId="39" fillId="0" borderId="25" xfId="89" applyNumberFormat="1" applyFont="1" applyFill="1" applyBorder="1" applyAlignment="1" applyProtection="1">
      <alignment horizontal="right"/>
      <protection locked="0"/>
    </xf>
    <xf numFmtId="176" fontId="39" fillId="0" borderId="27" xfId="89" applyNumberFormat="1" applyFont="1" applyFill="1" applyBorder="1" applyAlignment="1" applyProtection="1">
      <alignment horizontal="right"/>
    </xf>
    <xf numFmtId="176" fontId="39" fillId="0" borderId="23" xfId="89" applyNumberFormat="1" applyFont="1" applyFill="1" applyBorder="1" applyAlignment="1" applyProtection="1">
      <alignment horizontal="right"/>
    </xf>
    <xf numFmtId="176" fontId="39" fillId="0" borderId="29" xfId="89" applyNumberFormat="1" applyFont="1" applyFill="1" applyBorder="1" applyAlignment="1" applyProtection="1">
      <alignment horizontal="right"/>
      <protection locked="0"/>
    </xf>
    <xf numFmtId="176" fontId="39" fillId="0" borderId="17" xfId="89" applyNumberFormat="1" applyFont="1" applyFill="1" applyBorder="1" applyAlignment="1" applyProtection="1">
      <alignment horizontal="right"/>
    </xf>
    <xf numFmtId="176" fontId="39" fillId="0" borderId="14" xfId="89" applyNumberFormat="1" applyFont="1" applyFill="1" applyBorder="1" applyAlignment="1" applyProtection="1">
      <alignment horizontal="right"/>
    </xf>
    <xf numFmtId="176" fontId="39" fillId="0" borderId="21" xfId="89" applyNumberFormat="1" applyFont="1" applyFill="1" applyBorder="1" applyAlignment="1" applyProtection="1">
      <alignment horizontal="right"/>
      <protection locked="0"/>
    </xf>
    <xf numFmtId="176" fontId="39" fillId="0" borderId="17" xfId="89" applyNumberFormat="1" applyFont="1" applyFill="1" applyBorder="1" applyAlignment="1" applyProtection="1">
      <alignment horizontal="right"/>
      <protection locked="0"/>
    </xf>
    <xf numFmtId="179" fontId="39" fillId="0" borderId="17" xfId="89" applyNumberFormat="1" applyFont="1" applyFill="1" applyBorder="1" applyAlignment="1" applyProtection="1">
      <alignment horizontal="right"/>
      <protection locked="0"/>
    </xf>
    <xf numFmtId="176" fontId="18" fillId="0" borderId="13" xfId="89" applyNumberFormat="1" applyFont="1" applyFill="1" applyBorder="1" applyAlignment="1" applyProtection="1">
      <alignment horizontal="center"/>
    </xf>
    <xf numFmtId="0" fontId="60" fillId="0" borderId="17" xfId="0" applyFont="1" applyBorder="1" applyAlignment="1"/>
    <xf numFmtId="176" fontId="60" fillId="0" borderId="18" xfId="0" applyNumberFormat="1" applyFont="1" applyBorder="1" applyAlignment="1"/>
    <xf numFmtId="176" fontId="18" fillId="0" borderId="15" xfId="89" applyNumberFormat="1" applyFont="1" applyFill="1" applyBorder="1" applyAlignment="1" applyProtection="1">
      <alignment vertical="center"/>
    </xf>
    <xf numFmtId="176" fontId="18" fillId="0" borderId="0" xfId="89" applyNumberFormat="1" applyFont="1" applyFill="1" applyBorder="1" applyAlignment="1" applyProtection="1">
      <alignment vertical="center"/>
    </xf>
    <xf numFmtId="176" fontId="37" fillId="0" borderId="33" xfId="89" applyNumberFormat="1" applyFont="1" applyFill="1" applyBorder="1" applyAlignment="1" applyProtection="1">
      <alignment vertical="center"/>
    </xf>
    <xf numFmtId="177" fontId="26" fillId="0" borderId="33" xfId="89" applyNumberFormat="1" applyFont="1" applyFill="1" applyBorder="1" applyAlignment="1" applyProtection="1">
      <alignment vertical="center"/>
    </xf>
    <xf numFmtId="176" fontId="28" fillId="24" borderId="45" xfId="89" applyNumberFormat="1" applyFont="1" applyFill="1" applyBorder="1" applyAlignment="1" applyProtection="1">
      <alignment vertical="center"/>
    </xf>
    <xf numFmtId="176" fontId="26" fillId="0" borderId="17" xfId="89" applyNumberFormat="1" applyFont="1" applyFill="1" applyBorder="1" applyAlignment="1" applyProtection="1">
      <alignment horizontal="left" vertical="center"/>
    </xf>
    <xf numFmtId="176" fontId="28" fillId="24" borderId="35" xfId="89" applyNumberFormat="1" applyFont="1" applyFill="1" applyBorder="1" applyAlignment="1" applyProtection="1">
      <alignment vertical="center"/>
    </xf>
    <xf numFmtId="176" fontId="26" fillId="0" borderId="0" xfId="89" applyNumberFormat="1" applyFont="1" applyFill="1" applyBorder="1" applyAlignment="1" applyProtection="1">
      <alignment vertical="center"/>
    </xf>
    <xf numFmtId="0" fontId="0" fillId="0" borderId="0" xfId="0"/>
    <xf numFmtId="0" fontId="27" fillId="0" borderId="13" xfId="0" applyFont="1" applyBorder="1" applyAlignment="1">
      <alignment horizontal="left" vertical="center"/>
    </xf>
    <xf numFmtId="176" fontId="26" fillId="0" borderId="0" xfId="89" applyNumberFormat="1" applyFont="1" applyFill="1" applyBorder="1" applyAlignment="1" applyProtection="1">
      <alignment horizontal="left" vertical="center"/>
    </xf>
    <xf numFmtId="176" fontId="24" fillId="0" borderId="11" xfId="89" applyNumberFormat="1" applyFont="1" applyFill="1" applyBorder="1" applyAlignment="1" applyProtection="1">
      <alignment vertical="center"/>
    </xf>
    <xf numFmtId="176" fontId="37" fillId="0" borderId="0" xfId="89" applyNumberFormat="1" applyFont="1" applyFill="1" applyBorder="1" applyAlignment="1" applyProtection="1">
      <alignment vertical="center"/>
    </xf>
    <xf numFmtId="176" fontId="29" fillId="0" borderId="0" xfId="89" applyNumberFormat="1" applyFont="1" applyFill="1" applyBorder="1" applyAlignment="1" applyProtection="1">
      <alignment horizontal="left" vertical="center"/>
    </xf>
    <xf numFmtId="176" fontId="24" fillId="0" borderId="33" xfId="89" applyNumberFormat="1" applyFont="1" applyFill="1" applyBorder="1" applyAlignment="1" applyProtection="1">
      <alignment vertical="center"/>
    </xf>
    <xf numFmtId="176" fontId="26" fillId="0" borderId="33" xfId="89" applyNumberFormat="1" applyFont="1" applyFill="1" applyBorder="1" applyAlignment="1" applyProtection="1">
      <alignment horizontal="left" vertical="center"/>
    </xf>
    <xf numFmtId="176" fontId="29" fillId="0" borderId="33" xfId="89" applyNumberFormat="1" applyFont="1" applyFill="1" applyBorder="1" applyAlignment="1" applyProtection="1">
      <alignment horizontal="left" vertical="center"/>
    </xf>
    <xf numFmtId="176" fontId="28" fillId="0" borderId="33" xfId="89" applyNumberFormat="1" applyFont="1" applyFill="1" applyBorder="1" applyAlignment="1" applyProtection="1">
      <alignment horizontal="left" vertical="center"/>
    </xf>
    <xf numFmtId="176" fontId="23" fillId="0" borderId="0" xfId="89" applyNumberFormat="1" applyFont="1" applyFill="1" applyBorder="1" applyAlignment="1" applyProtection="1">
      <alignment horizontal="left" vertical="center" wrapText="1"/>
    </xf>
    <xf numFmtId="0" fontId="0" fillId="0" borderId="0" xfId="0" applyAlignment="1">
      <alignment horizontal="left" vertical="center" wrapText="1"/>
    </xf>
    <xf numFmtId="0" fontId="0" fillId="0" borderId="0" xfId="0" applyAlignment="1">
      <alignment horizontal="right"/>
    </xf>
    <xf numFmtId="0" fontId="32" fillId="0" borderId="0" xfId="0" applyFont="1" applyAlignment="1">
      <alignment horizontal="left" vertical="center"/>
    </xf>
    <xf numFmtId="0" fontId="25" fillId="0" borderId="15" xfId="0" applyFont="1" applyBorder="1" applyAlignment="1">
      <alignment horizontal="center" vertical="center"/>
    </xf>
    <xf numFmtId="0" fontId="25" fillId="0" borderId="18" xfId="0" applyFont="1" applyBorder="1" applyAlignment="1">
      <alignment horizontal="center" vertical="center" shrinkToFit="1"/>
    </xf>
    <xf numFmtId="0" fontId="0" fillId="0" borderId="18" xfId="0" applyBorder="1" applyAlignment="1">
      <alignment horizontal="center" vertical="center" shrinkToFit="1"/>
    </xf>
    <xf numFmtId="176" fontId="27" fillId="0" borderId="12" xfId="89"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23" fillId="0" borderId="0" xfId="0" applyFont="1" applyAlignment="1">
      <alignment horizontal="left" vertical="center" wrapText="1"/>
    </xf>
    <xf numFmtId="176" fontId="42" fillId="0" borderId="38" xfId="89" applyNumberFormat="1" applyFont="1" applyFill="1" applyBorder="1" applyAlignment="1" applyProtection="1">
      <alignment horizontal="center"/>
    </xf>
    <xf numFmtId="176" fontId="42" fillId="0" borderId="40" xfId="89" applyNumberFormat="1" applyFont="1" applyFill="1" applyBorder="1" applyAlignment="1" applyProtection="1">
      <alignment horizontal="center"/>
    </xf>
    <xf numFmtId="176" fontId="42" fillId="0" borderId="39" xfId="89" applyNumberFormat="1" applyFont="1" applyFill="1" applyBorder="1" applyAlignment="1" applyProtection="1">
      <alignment horizontal="center"/>
    </xf>
    <xf numFmtId="176" fontId="50" fillId="0" borderId="31" xfId="89" applyNumberFormat="1" applyFont="1" applyFill="1" applyBorder="1" applyAlignment="1" applyProtection="1">
      <alignment horizontal="center" vertical="distributed" textRotation="255" justifyLastLine="1"/>
    </xf>
    <xf numFmtId="176" fontId="50" fillId="0" borderId="32" xfId="89" applyNumberFormat="1" applyFont="1" applyFill="1" applyBorder="1" applyAlignment="1" applyProtection="1">
      <alignment horizontal="center" vertical="distributed" textRotation="255" justifyLastLine="1"/>
    </xf>
    <xf numFmtId="176" fontId="39" fillId="0" borderId="32" xfId="89" applyNumberFormat="1" applyFont="1" applyFill="1" applyBorder="1" applyAlignment="1" applyProtection="1">
      <alignment horizontal="center" vertical="distributed" textRotation="255" justifyLastLine="1"/>
    </xf>
    <xf numFmtId="176" fontId="64" fillId="0" borderId="0" xfId="89" applyNumberFormat="1" applyFont="1" applyFill="1" applyAlignment="1" applyProtection="1"/>
    <xf numFmtId="0" fontId="65" fillId="0" borderId="22" xfId="0" applyFont="1" applyBorder="1" applyAlignment="1"/>
    <xf numFmtId="176" fontId="45" fillId="0" borderId="0" xfId="89" applyNumberFormat="1" applyFont="1" applyFill="1" applyAlignment="1" applyProtection="1">
      <alignment horizontal="center"/>
    </xf>
    <xf numFmtId="176" fontId="64" fillId="0" borderId="0" xfId="89" applyNumberFormat="1" applyFont="1" applyFill="1" applyBorder="1" applyAlignment="1" applyProtection="1"/>
    <xf numFmtId="0" fontId="65" fillId="0" borderId="0" xfId="0" applyFont="1" applyBorder="1" applyAlignment="1"/>
  </cellXfs>
  <cellStyles count="95">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メモ" xfId="57" builtinId="10" customBuiltin="1"/>
    <cellStyle name="メモ 2" xfId="58"/>
    <cellStyle name="リンク セル" xfId="59" builtinId="24" customBuiltin="1"/>
    <cellStyle name="リンク セル 2" xfId="60"/>
    <cellStyle name="悪い" xfId="61" builtinId="27" customBuiltin="1"/>
    <cellStyle name="悪い 2" xfId="62"/>
    <cellStyle name="計算" xfId="63" builtinId="22" customBuiltin="1"/>
    <cellStyle name="計算 2" xfId="64"/>
    <cellStyle name="警告文" xfId="65" builtinId="11" customBuiltin="1"/>
    <cellStyle name="警告文 2" xfId="66"/>
    <cellStyle name="桁区切り" xfId="67" builtinId="6"/>
    <cellStyle name="桁区切り 2" xfId="68"/>
    <cellStyle name="桁区切り 3" xfId="69"/>
    <cellStyle name="桁区切り 4" xfId="94"/>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集計" xfId="78" builtinId="25" customBuiltin="1"/>
    <cellStyle name="集計 2" xfId="79"/>
    <cellStyle name="出力" xfId="80" builtinId="21" customBuiltin="1"/>
    <cellStyle name="出力 2" xfId="81"/>
    <cellStyle name="説明文" xfId="82" builtinId="53" customBuiltin="1"/>
    <cellStyle name="説明文 2" xfId="83"/>
    <cellStyle name="入力" xfId="84" builtinId="20" customBuiltin="1"/>
    <cellStyle name="入力 2" xfId="85"/>
    <cellStyle name="標準" xfId="0" builtinId="0"/>
    <cellStyle name="標準 2" xfId="86"/>
    <cellStyle name="標準 3" xfId="87"/>
    <cellStyle name="標準 4" xfId="88"/>
    <cellStyle name="標準 5" xfId="93"/>
    <cellStyle name="標準_02財務調査入力シート（指導指針版）（最終版）" xfId="89"/>
    <cellStyle name="良い" xfId="90" builtinId="26" customBuiltin="1"/>
    <cellStyle name="良い 2" xfId="91"/>
    <cellStyle name="湪脀捒侏暘鍶襎剑O" xfId="9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6"/>
  <sheetViews>
    <sheetView tabSelected="1" view="pageBreakPreview" zoomScaleNormal="100" zoomScaleSheetLayoutView="100" workbookViewId="0">
      <selection sqref="A1:G1"/>
    </sheetView>
  </sheetViews>
  <sheetFormatPr defaultRowHeight="13.5"/>
  <cols>
    <col min="1" max="1" width="4.375" customWidth="1"/>
    <col min="2" max="2" width="43.125" customWidth="1"/>
    <col min="3" max="5" width="17.625" customWidth="1"/>
    <col min="6" max="6" width="20.625" bestFit="1" customWidth="1"/>
    <col min="7" max="7" width="72.625" customWidth="1"/>
    <col min="8" max="8" width="11.875" customWidth="1"/>
  </cols>
  <sheetData>
    <row r="1" spans="1:8" ht="39.75" customHeight="1">
      <c r="A1" s="187" t="s">
        <v>133</v>
      </c>
      <c r="B1" s="187"/>
      <c r="C1" s="187"/>
      <c r="D1" s="187"/>
      <c r="E1" s="187"/>
      <c r="F1" s="187"/>
      <c r="G1" s="187"/>
    </row>
    <row r="2" spans="1:8" ht="15.75" customHeight="1">
      <c r="A2" s="131"/>
      <c r="B2" s="131"/>
      <c r="C2" s="131"/>
      <c r="D2" s="131"/>
      <c r="E2" s="138"/>
      <c r="F2" s="131"/>
      <c r="G2" s="31"/>
    </row>
    <row r="3" spans="1:8" ht="28.5" customHeight="1">
      <c r="A3" s="188" t="s">
        <v>89</v>
      </c>
      <c r="B3" s="188"/>
      <c r="C3" s="188"/>
      <c r="D3" s="188"/>
      <c r="E3" s="188"/>
      <c r="F3" s="188"/>
      <c r="G3" s="188"/>
      <c r="H3" s="1"/>
    </row>
    <row r="4" spans="1:8" s="134" customFormat="1" ht="28.5" customHeight="1">
      <c r="A4" s="189" t="s">
        <v>98</v>
      </c>
      <c r="B4" s="190"/>
      <c r="C4" s="135" t="s">
        <v>134</v>
      </c>
      <c r="D4" s="135" t="s">
        <v>135</v>
      </c>
      <c r="E4" s="135" t="s">
        <v>136</v>
      </c>
      <c r="F4" s="135" t="s">
        <v>97</v>
      </c>
      <c r="G4" s="132"/>
      <c r="H4" s="133"/>
    </row>
    <row r="5" spans="1:8" ht="27.95" customHeight="1" thickBot="1">
      <c r="A5" s="6">
        <v>1</v>
      </c>
      <c r="B5" s="3" t="s">
        <v>37</v>
      </c>
      <c r="C5" s="25">
        <f>C6-C7</f>
        <v>85248000</v>
      </c>
      <c r="D5" s="25">
        <f>D6-D7</f>
        <v>0</v>
      </c>
      <c r="E5" s="25">
        <f>E6-E7</f>
        <v>0</v>
      </c>
      <c r="F5" s="25">
        <f>SUM(C5:E5)</f>
        <v>85248000</v>
      </c>
      <c r="G5" s="10" t="s">
        <v>39</v>
      </c>
    </row>
    <row r="6" spans="1:8" ht="27.75" customHeight="1" thickBot="1">
      <c r="A6" s="7"/>
      <c r="B6" s="13" t="s">
        <v>41</v>
      </c>
      <c r="C6" s="15">
        <v>399847500</v>
      </c>
      <c r="D6" s="15"/>
      <c r="E6" s="15"/>
      <c r="F6" s="25">
        <f>SUM(C6:E6)</f>
        <v>399847500</v>
      </c>
      <c r="G6" s="191" t="s">
        <v>50</v>
      </c>
    </row>
    <row r="7" spans="1:8" ht="27.95" customHeight="1" thickBot="1">
      <c r="A7" s="8"/>
      <c r="B7" s="14" t="s">
        <v>40</v>
      </c>
      <c r="C7" s="15">
        <v>314599500</v>
      </c>
      <c r="D7" s="15"/>
      <c r="E7" s="15"/>
      <c r="F7" s="25">
        <f>SUM(C7:E7)</f>
        <v>314599500</v>
      </c>
      <c r="G7" s="192"/>
    </row>
    <row r="8" spans="1:8" ht="27.95" customHeight="1" thickBot="1">
      <c r="A8" s="8"/>
      <c r="B8" s="4" t="s">
        <v>46</v>
      </c>
      <c r="C8" s="26">
        <f t="shared" ref="C8:D8" si="0">C7/C6</f>
        <v>0.78679871701086035</v>
      </c>
      <c r="D8" s="26" t="e">
        <f t="shared" si="0"/>
        <v>#DIV/0!</v>
      </c>
      <c r="E8" s="26" t="e">
        <f t="shared" ref="E8:F8" si="1">E7/E6</f>
        <v>#DIV/0!</v>
      </c>
      <c r="F8" s="169">
        <f t="shared" si="1"/>
        <v>0.78679871701086035</v>
      </c>
      <c r="G8" s="10" t="s">
        <v>99</v>
      </c>
    </row>
    <row r="9" spans="1:8" ht="27.95" customHeight="1" thickBot="1">
      <c r="A9" s="6">
        <v>2</v>
      </c>
      <c r="B9" s="14" t="s">
        <v>43</v>
      </c>
      <c r="C9" s="15">
        <v>260000000</v>
      </c>
      <c r="D9" s="15"/>
      <c r="E9" s="15"/>
      <c r="F9" s="25">
        <f t="shared" ref="F9:F29" si="2">SUM(C9:E9)</f>
        <v>260000000</v>
      </c>
      <c r="G9" s="16" t="s">
        <v>100</v>
      </c>
    </row>
    <row r="10" spans="1:8" ht="27.95" customHeight="1" thickBot="1">
      <c r="A10" s="6"/>
      <c r="B10" s="5" t="s">
        <v>44</v>
      </c>
      <c r="C10" s="15">
        <v>144500000</v>
      </c>
      <c r="D10" s="15"/>
      <c r="E10" s="15"/>
      <c r="F10" s="25">
        <f t="shared" si="2"/>
        <v>144500000</v>
      </c>
      <c r="G10" s="17" t="s">
        <v>101</v>
      </c>
    </row>
    <row r="11" spans="1:8" ht="27.95" customHeight="1" thickBot="1">
      <c r="A11" s="6"/>
      <c r="B11" s="171" t="s">
        <v>147</v>
      </c>
      <c r="C11" s="172">
        <v>57750000</v>
      </c>
      <c r="D11" s="172"/>
      <c r="E11" s="170"/>
      <c r="F11" s="25">
        <f t="shared" si="2"/>
        <v>57750000</v>
      </c>
      <c r="G11" s="175" t="s">
        <v>148</v>
      </c>
    </row>
    <row r="12" spans="1:8" ht="27.95" customHeight="1">
      <c r="A12" s="6">
        <v>3</v>
      </c>
      <c r="B12" s="3" t="s">
        <v>45</v>
      </c>
      <c r="C12" s="27">
        <f>C9-C10-C11</f>
        <v>57750000</v>
      </c>
      <c r="D12" s="27">
        <f>D9-D10</f>
        <v>0</v>
      </c>
      <c r="E12" s="27">
        <f>E9-E10</f>
        <v>0</v>
      </c>
      <c r="F12" s="25">
        <f t="shared" si="2"/>
        <v>57750000</v>
      </c>
      <c r="G12" s="11" t="s">
        <v>48</v>
      </c>
    </row>
    <row r="13" spans="1:8" ht="33" customHeight="1" thickBot="1">
      <c r="A13" s="6">
        <v>4</v>
      </c>
      <c r="B13" s="139" t="s">
        <v>77</v>
      </c>
      <c r="C13" s="25">
        <f>C5-C12</f>
        <v>27498000</v>
      </c>
      <c r="D13" s="25">
        <f>D5-D12</f>
        <v>0</v>
      </c>
      <c r="E13" s="25">
        <f>E5-E12</f>
        <v>0</v>
      </c>
      <c r="F13" s="25">
        <f t="shared" si="2"/>
        <v>27498000</v>
      </c>
      <c r="G13" s="9" t="s">
        <v>102</v>
      </c>
    </row>
    <row r="14" spans="1:8" ht="27.95" customHeight="1" thickBot="1">
      <c r="A14" s="6">
        <v>5</v>
      </c>
      <c r="B14" s="5" t="s">
        <v>49</v>
      </c>
      <c r="C14" s="15">
        <v>1150000000</v>
      </c>
      <c r="D14" s="15"/>
      <c r="E14" s="15"/>
      <c r="F14" s="25">
        <f t="shared" si="2"/>
        <v>1150000000</v>
      </c>
      <c r="G14" s="16" t="s">
        <v>104</v>
      </c>
    </row>
    <row r="15" spans="1:8" ht="27.95" customHeight="1" thickBot="1">
      <c r="A15" s="6">
        <v>6</v>
      </c>
      <c r="B15" s="5" t="s">
        <v>47</v>
      </c>
      <c r="C15" s="22">
        <v>10</v>
      </c>
      <c r="D15" s="22"/>
      <c r="E15" s="22"/>
      <c r="F15" s="25">
        <f t="shared" si="2"/>
        <v>10</v>
      </c>
      <c r="G15" s="16" t="s">
        <v>105</v>
      </c>
    </row>
    <row r="16" spans="1:8" ht="27.95" customHeight="1" thickBot="1">
      <c r="A16" s="6">
        <v>7</v>
      </c>
      <c r="B16" s="5" t="s">
        <v>90</v>
      </c>
      <c r="C16" s="23">
        <v>3795</v>
      </c>
      <c r="D16" s="23"/>
      <c r="E16" s="23"/>
      <c r="F16" s="25">
        <f t="shared" si="2"/>
        <v>3795</v>
      </c>
      <c r="G16" s="16" t="s">
        <v>103</v>
      </c>
    </row>
    <row r="17" spans="1:8" ht="27.95" customHeight="1" thickBot="1">
      <c r="A17" s="6">
        <v>8</v>
      </c>
      <c r="B17" s="5" t="s">
        <v>106</v>
      </c>
      <c r="C17" s="23">
        <v>1.0940000000000001</v>
      </c>
      <c r="D17" s="23"/>
      <c r="E17" s="23"/>
      <c r="F17" s="25">
        <f t="shared" si="2"/>
        <v>1.0940000000000001</v>
      </c>
      <c r="G17" s="16" t="s">
        <v>117</v>
      </c>
    </row>
    <row r="18" spans="1:8" ht="27.95" customHeight="1" thickBot="1">
      <c r="A18" s="6">
        <v>9</v>
      </c>
      <c r="B18" s="5" t="s">
        <v>92</v>
      </c>
      <c r="C18" s="28">
        <f>C14*C17</f>
        <v>1258100000</v>
      </c>
      <c r="D18" s="28">
        <f>D14*D17</f>
        <v>0</v>
      </c>
      <c r="E18" s="28">
        <f>E14*E17</f>
        <v>0</v>
      </c>
      <c r="F18" s="25">
        <f t="shared" si="2"/>
        <v>1258100000</v>
      </c>
      <c r="G18" s="16" t="s">
        <v>110</v>
      </c>
    </row>
    <row r="19" spans="1:8" ht="27.95" customHeight="1" thickBot="1">
      <c r="A19" s="6">
        <v>10</v>
      </c>
      <c r="B19" s="5" t="s">
        <v>107</v>
      </c>
      <c r="C19" s="136">
        <v>0.35</v>
      </c>
      <c r="D19" s="136"/>
      <c r="E19" s="136"/>
      <c r="F19" s="25">
        <f t="shared" si="2"/>
        <v>0.35</v>
      </c>
      <c r="G19" s="16" t="s">
        <v>108</v>
      </c>
    </row>
    <row r="20" spans="1:8" ht="38.25" customHeight="1">
      <c r="A20" s="6">
        <v>11</v>
      </c>
      <c r="B20" s="139" t="s">
        <v>78</v>
      </c>
      <c r="C20" s="27">
        <f>C18*(C8-C19)*C15/39</f>
        <v>140906786.12086242</v>
      </c>
      <c r="D20" s="27" t="e">
        <f>D18*(D8-D19)*D15/47</f>
        <v>#DIV/0!</v>
      </c>
      <c r="E20" s="27" t="e">
        <f>E18*(E8-E19)*E15/47</f>
        <v>#DIV/0!</v>
      </c>
      <c r="F20" s="25" t="e">
        <f t="shared" si="2"/>
        <v>#DIV/0!</v>
      </c>
      <c r="G20" s="9" t="s">
        <v>109</v>
      </c>
    </row>
    <row r="21" spans="1:8" ht="29.25" customHeight="1">
      <c r="A21" s="6">
        <v>12</v>
      </c>
      <c r="B21" s="139" t="s">
        <v>91</v>
      </c>
      <c r="C21" s="27">
        <f>C5*(C17-1)</f>
        <v>8013312.0000000075</v>
      </c>
      <c r="D21" s="27">
        <f>D5*(D17-1)</f>
        <v>0</v>
      </c>
      <c r="E21" s="27">
        <f>E5*(E17-1)</f>
        <v>0</v>
      </c>
      <c r="F21" s="25">
        <f t="shared" si="2"/>
        <v>8013312.0000000075</v>
      </c>
      <c r="G21" s="9" t="s">
        <v>111</v>
      </c>
    </row>
    <row r="22" spans="1:8" ht="32.25" customHeight="1">
      <c r="A22" s="6">
        <v>13</v>
      </c>
      <c r="B22" s="139" t="s">
        <v>79</v>
      </c>
      <c r="C22" s="29">
        <f>C13+C20+C21</f>
        <v>176418098.12086242</v>
      </c>
      <c r="D22" s="29" t="e">
        <f>D13+D20+D21</f>
        <v>#DIV/0!</v>
      </c>
      <c r="E22" s="29" t="e">
        <f>E13+E20+E21</f>
        <v>#DIV/0!</v>
      </c>
      <c r="F22" s="25" t="e">
        <f t="shared" si="2"/>
        <v>#DIV/0!</v>
      </c>
      <c r="G22" s="3" t="s">
        <v>93</v>
      </c>
      <c r="H22" s="137"/>
    </row>
    <row r="23" spans="1:8" ht="39.75" customHeight="1">
      <c r="A23" s="6">
        <v>14</v>
      </c>
      <c r="B23" s="19" t="s">
        <v>132</v>
      </c>
      <c r="C23" s="29">
        <f>C18*30/100*(39-C15)/39</f>
        <v>280653076.92307693</v>
      </c>
      <c r="D23" s="29">
        <f>D18*30/100*(47-D15)/47</f>
        <v>0</v>
      </c>
      <c r="E23" s="29">
        <f>E18*30/100*(47-E15)/47</f>
        <v>0</v>
      </c>
      <c r="F23" s="25">
        <f t="shared" si="2"/>
        <v>280653076.92307693</v>
      </c>
      <c r="G23" s="9" t="s">
        <v>114</v>
      </c>
    </row>
    <row r="24" spans="1:8" ht="30" customHeight="1" thickBot="1">
      <c r="A24" s="6">
        <v>15</v>
      </c>
      <c r="B24" s="21" t="s">
        <v>94</v>
      </c>
      <c r="C24" s="25">
        <f>C22+C23</f>
        <v>457071175.04393935</v>
      </c>
      <c r="D24" s="25" t="e">
        <f>D22+D23</f>
        <v>#DIV/0!</v>
      </c>
      <c r="E24" s="25" t="e">
        <f>E22+E23</f>
        <v>#DIV/0!</v>
      </c>
      <c r="F24" s="25" t="e">
        <f t="shared" si="2"/>
        <v>#DIV/0!</v>
      </c>
      <c r="G24" s="3" t="s">
        <v>76</v>
      </c>
    </row>
    <row r="25" spans="1:8" ht="24" customHeight="1" thickBot="1">
      <c r="A25" s="6">
        <v>16</v>
      </c>
      <c r="B25" s="5" t="s">
        <v>42</v>
      </c>
      <c r="C25" s="15">
        <v>194713181</v>
      </c>
      <c r="D25" s="15"/>
      <c r="E25" s="15"/>
      <c r="F25" s="25">
        <f t="shared" si="2"/>
        <v>194713181</v>
      </c>
      <c r="G25" s="17" t="s">
        <v>51</v>
      </c>
    </row>
    <row r="26" spans="1:8" ht="30.75" customHeight="1" thickBot="1">
      <c r="A26" s="6">
        <v>17</v>
      </c>
      <c r="B26" s="5" t="s">
        <v>52</v>
      </c>
      <c r="C26" s="15">
        <v>114406725</v>
      </c>
      <c r="D26" s="15"/>
      <c r="E26" s="15"/>
      <c r="F26" s="25">
        <f t="shared" si="2"/>
        <v>114406725</v>
      </c>
      <c r="G26" s="18" t="s">
        <v>58</v>
      </c>
    </row>
    <row r="27" spans="1:8" ht="23.25" customHeight="1">
      <c r="A27" s="6">
        <v>18</v>
      </c>
      <c r="B27" s="5" t="s">
        <v>59</v>
      </c>
      <c r="C27" s="30">
        <f>C25-C26</f>
        <v>80306456</v>
      </c>
      <c r="D27" s="30">
        <f>D25-D26</f>
        <v>0</v>
      </c>
      <c r="E27" s="30">
        <f>E25-E26</f>
        <v>0</v>
      </c>
      <c r="F27" s="25">
        <f t="shared" si="2"/>
        <v>80306456</v>
      </c>
      <c r="G27" s="20" t="s">
        <v>118</v>
      </c>
    </row>
    <row r="28" spans="1:8" ht="27.95" customHeight="1">
      <c r="A28" s="6">
        <v>19</v>
      </c>
      <c r="B28" s="3" t="s">
        <v>60</v>
      </c>
      <c r="C28" s="24">
        <f>C27-C24</f>
        <v>-376764719.04393935</v>
      </c>
      <c r="D28" s="24" t="e">
        <f>D27-D24</f>
        <v>#DIV/0!</v>
      </c>
      <c r="E28" s="24" t="e">
        <f>E27-E24</f>
        <v>#DIV/0!</v>
      </c>
      <c r="F28" s="25" t="e">
        <f t="shared" si="2"/>
        <v>#DIV/0!</v>
      </c>
      <c r="G28" s="183" t="s">
        <v>151</v>
      </c>
    </row>
    <row r="29" spans="1:8" s="174" customFormat="1" ht="27.95" customHeight="1">
      <c r="A29" s="180">
        <v>20</v>
      </c>
      <c r="B29" s="181" t="s">
        <v>149</v>
      </c>
      <c r="C29" s="168">
        <f>C28+C11</f>
        <v>-319014719.04393935</v>
      </c>
      <c r="D29" s="168" t="e">
        <f t="shared" ref="D29:E29" si="3">D28+D11</f>
        <v>#DIV/0!</v>
      </c>
      <c r="E29" s="168" t="e">
        <f t="shared" si="3"/>
        <v>#DIV/0!</v>
      </c>
      <c r="F29" s="29" t="e">
        <f t="shared" si="2"/>
        <v>#DIV/0!</v>
      </c>
      <c r="G29" s="182" t="s">
        <v>150</v>
      </c>
    </row>
    <row r="30" spans="1:8" s="174" customFormat="1" ht="27.95" customHeight="1">
      <c r="A30" s="33"/>
      <c r="B30" s="176"/>
      <c r="C30" s="178"/>
      <c r="D30" s="178"/>
      <c r="E30" s="178"/>
      <c r="F30" s="173"/>
      <c r="G30" s="179"/>
    </row>
    <row r="31" spans="1:8" s="174" customFormat="1" ht="27.95" customHeight="1">
      <c r="A31" s="177"/>
      <c r="B31" s="176"/>
      <c r="C31" s="178"/>
      <c r="D31" s="178"/>
      <c r="E31" s="178"/>
      <c r="F31" s="173"/>
      <c r="G31" s="179"/>
    </row>
    <row r="32" spans="1:8" ht="8.25" customHeight="1">
      <c r="A32" s="32"/>
      <c r="B32" s="2"/>
      <c r="C32" s="2"/>
      <c r="D32" s="2"/>
      <c r="E32" s="2"/>
      <c r="F32" s="2"/>
      <c r="G32" s="2"/>
    </row>
    <row r="33" spans="1:9" ht="124.5" customHeight="1">
      <c r="A33" s="33"/>
      <c r="B33" s="193" t="s">
        <v>80</v>
      </c>
      <c r="C33" s="193"/>
      <c r="D33" s="193"/>
      <c r="E33" s="193"/>
      <c r="F33" s="193"/>
      <c r="G33" s="193"/>
      <c r="I33" s="12"/>
    </row>
    <row r="34" spans="1:9" ht="54" customHeight="1">
      <c r="A34" s="34"/>
      <c r="B34" s="184" t="s">
        <v>53</v>
      </c>
      <c r="C34" s="184"/>
      <c r="D34" s="184"/>
      <c r="E34" s="184"/>
      <c r="F34" s="184"/>
      <c r="G34" s="184"/>
      <c r="I34" s="12"/>
    </row>
    <row r="35" spans="1:9" ht="64.5" customHeight="1">
      <c r="A35" s="34"/>
      <c r="B35" s="184" t="s">
        <v>61</v>
      </c>
      <c r="C35" s="185"/>
      <c r="D35" s="185"/>
      <c r="E35" s="185"/>
      <c r="F35" s="185"/>
      <c r="G35" s="185"/>
      <c r="I35" s="12"/>
    </row>
    <row r="36" spans="1:9" ht="19.5" customHeight="1">
      <c r="A36" s="35"/>
      <c r="B36" s="186"/>
      <c r="C36" s="186"/>
      <c r="D36" s="186"/>
      <c r="E36" s="186"/>
      <c r="F36" s="186"/>
      <c r="G36" s="186"/>
    </row>
  </sheetData>
  <mergeCells count="8">
    <mergeCell ref="B35:G35"/>
    <mergeCell ref="B36:G36"/>
    <mergeCell ref="A1:G1"/>
    <mergeCell ref="A3:G3"/>
    <mergeCell ref="A4:B4"/>
    <mergeCell ref="G6:G7"/>
    <mergeCell ref="B33:G33"/>
    <mergeCell ref="B34:G34"/>
  </mergeCells>
  <phoneticPr fontId="22"/>
  <pageMargins left="0.70866141732283472" right="0.39370078740157483" top="0.39370078740157483" bottom="0.3937007874015748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91"/>
  <sheetViews>
    <sheetView showGridLines="0" view="pageBreakPreview" topLeftCell="A16" zoomScaleNormal="100" zoomScaleSheetLayoutView="100" workbookViewId="0">
      <selection activeCell="C4" sqref="C4"/>
    </sheetView>
  </sheetViews>
  <sheetFormatPr defaultColWidth="9" defaultRowHeight="15.75"/>
  <cols>
    <col min="1" max="1" width="4.5" style="36" customWidth="1"/>
    <col min="2" max="4" width="4.625" style="36" customWidth="1"/>
    <col min="5" max="5" width="4.5" style="38" customWidth="1"/>
    <col min="6" max="6" width="5.25" style="38" customWidth="1"/>
    <col min="7" max="7" width="28" style="38" customWidth="1"/>
    <col min="8" max="8" width="3.25" style="39" customWidth="1"/>
    <col min="9" max="9" width="16.625" style="36" customWidth="1"/>
    <col min="10" max="10" width="3.25" style="36" customWidth="1"/>
    <col min="11" max="11" width="17.75" style="36" customWidth="1"/>
    <col min="12" max="12" width="3.25" style="36" customWidth="1"/>
    <col min="13" max="13" width="17.75" style="36" customWidth="1"/>
    <col min="14" max="14" width="3.25" style="39" customWidth="1"/>
    <col min="15" max="15" width="17.75" style="36" customWidth="1"/>
    <col min="16" max="16" width="2" style="39" customWidth="1"/>
    <col min="17" max="17" width="16.5" style="36" customWidth="1"/>
    <col min="18" max="18" width="5" style="36" customWidth="1"/>
    <col min="19" max="19" width="11.875" style="36" bestFit="1" customWidth="1"/>
    <col min="20" max="16384" width="9" style="36"/>
  </cols>
  <sheetData>
    <row r="2" spans="2:19" ht="18.75" thickBot="1">
      <c r="C2" s="37" t="s">
        <v>36</v>
      </c>
    </row>
    <row r="3" spans="2:19" ht="30" customHeight="1" thickBot="1">
      <c r="B3" s="40" t="s">
        <v>54</v>
      </c>
      <c r="C3" s="41"/>
      <c r="D3" s="39"/>
      <c r="E3" s="42"/>
      <c r="F3" s="42"/>
      <c r="G3" s="42"/>
      <c r="I3" s="194" t="s">
        <v>119</v>
      </c>
      <c r="J3" s="195"/>
      <c r="K3" s="195"/>
      <c r="L3" s="195"/>
      <c r="M3" s="195"/>
      <c r="N3" s="196"/>
      <c r="O3" s="39"/>
      <c r="P3" s="36"/>
    </row>
    <row r="4" spans="2:19" ht="12" customHeight="1">
      <c r="B4" s="43"/>
      <c r="C4" s="41"/>
      <c r="D4" s="39"/>
      <c r="E4" s="42"/>
      <c r="F4" s="42"/>
      <c r="G4" s="42"/>
      <c r="I4" s="44"/>
      <c r="J4" s="44"/>
      <c r="K4" s="44"/>
      <c r="L4" s="44"/>
      <c r="M4" s="44"/>
      <c r="O4" s="39"/>
    </row>
    <row r="5" spans="2:19" ht="17.25" customHeight="1">
      <c r="B5" s="45"/>
      <c r="C5" s="202" t="s">
        <v>122</v>
      </c>
      <c r="D5" s="202"/>
      <c r="E5" s="202"/>
      <c r="F5" s="202"/>
      <c r="G5" s="202"/>
      <c r="H5" s="202"/>
      <c r="I5" s="202"/>
      <c r="J5" s="202"/>
      <c r="K5" s="202"/>
      <c r="L5" s="202"/>
      <c r="M5" s="202"/>
      <c r="N5" s="202"/>
      <c r="O5" s="202"/>
      <c r="P5" s="202"/>
      <c r="Q5" s="202"/>
      <c r="R5" s="45"/>
    </row>
    <row r="6" spans="2:19" ht="19.5" customHeight="1">
      <c r="B6" s="46"/>
      <c r="C6" s="47"/>
      <c r="Q6" s="48" t="s">
        <v>96</v>
      </c>
      <c r="S6" s="49"/>
    </row>
    <row r="7" spans="2:19" ht="18.75" customHeight="1">
      <c r="C7" s="50" t="s">
        <v>0</v>
      </c>
      <c r="D7" s="51"/>
      <c r="E7" s="51"/>
      <c r="F7" s="51"/>
      <c r="G7" s="51"/>
      <c r="H7" s="52"/>
      <c r="I7" s="53" t="s">
        <v>62</v>
      </c>
      <c r="J7" s="141"/>
      <c r="K7" s="163" t="s">
        <v>137</v>
      </c>
      <c r="L7" s="152"/>
      <c r="M7" s="163" t="s">
        <v>138</v>
      </c>
      <c r="N7" s="52"/>
      <c r="O7" s="163" t="s">
        <v>139</v>
      </c>
      <c r="P7" s="52"/>
      <c r="Q7" s="53" t="s">
        <v>63</v>
      </c>
      <c r="R7" s="54"/>
    </row>
    <row r="8" spans="2:19" ht="15.95" customHeight="1">
      <c r="C8" s="197" t="s">
        <v>1</v>
      </c>
      <c r="D8" s="55" t="s">
        <v>2</v>
      </c>
      <c r="E8" s="42"/>
      <c r="F8" s="42"/>
      <c r="G8" s="42"/>
      <c r="H8" s="56"/>
      <c r="I8" s="57">
        <f>SUM(I9:I15)</f>
        <v>232378831</v>
      </c>
      <c r="J8" s="142"/>
      <c r="K8" s="142">
        <f>SUM(K9:K15)</f>
        <v>232378831</v>
      </c>
      <c r="L8" s="58"/>
      <c r="M8" s="142">
        <f>SUM(M9:M15)</f>
        <v>0</v>
      </c>
      <c r="N8" s="58"/>
      <c r="O8" s="57">
        <f>SUM(O9:O15)</f>
        <v>0</v>
      </c>
      <c r="P8" s="58"/>
      <c r="Q8" s="57">
        <f>SUM(Q9:Q15)</f>
        <v>0</v>
      </c>
      <c r="R8" s="59"/>
    </row>
    <row r="9" spans="2:19" ht="15.95" customHeight="1">
      <c r="C9" s="198"/>
      <c r="D9" s="42"/>
      <c r="E9" s="55" t="s">
        <v>32</v>
      </c>
      <c r="F9" s="42"/>
      <c r="G9" s="42"/>
      <c r="H9" s="60"/>
      <c r="I9" s="61">
        <f>SUM(K9,M9,O9,Q9)</f>
        <v>149598381</v>
      </c>
      <c r="J9" s="143"/>
      <c r="K9" s="143">
        <v>149598381</v>
      </c>
      <c r="L9" s="153"/>
      <c r="M9" s="143"/>
      <c r="N9" s="60"/>
      <c r="O9" s="61"/>
      <c r="P9" s="60"/>
      <c r="Q9" s="61"/>
      <c r="R9" s="62"/>
    </row>
    <row r="10" spans="2:19" ht="15.95" customHeight="1">
      <c r="C10" s="198"/>
      <c r="D10" s="42"/>
      <c r="E10" s="167" t="s">
        <v>141</v>
      </c>
      <c r="F10" s="42"/>
      <c r="G10" s="42"/>
      <c r="H10" s="60"/>
      <c r="I10" s="61">
        <f>SUM(K10,M10,O10,Q10)</f>
        <v>5030000</v>
      </c>
      <c r="J10" s="143"/>
      <c r="K10" s="143">
        <v>5030000</v>
      </c>
      <c r="L10" s="153"/>
      <c r="M10" s="143"/>
      <c r="N10" s="60"/>
      <c r="O10" s="61"/>
      <c r="P10" s="60"/>
      <c r="Q10" s="61"/>
      <c r="R10" s="62"/>
    </row>
    <row r="11" spans="2:19" ht="15.95" customHeight="1">
      <c r="C11" s="198"/>
      <c r="D11" s="42"/>
      <c r="E11" s="55" t="s">
        <v>64</v>
      </c>
      <c r="F11" s="42"/>
      <c r="G11" s="42"/>
      <c r="H11" s="60"/>
      <c r="I11" s="61">
        <f t="shared" ref="I11:I14" si="0">SUM(K11,M11,O11,Q11)</f>
        <v>300000</v>
      </c>
      <c r="J11" s="143"/>
      <c r="K11" s="143">
        <v>300000</v>
      </c>
      <c r="L11" s="153"/>
      <c r="M11" s="143"/>
      <c r="N11" s="60"/>
      <c r="O11" s="61"/>
      <c r="P11" s="60"/>
      <c r="Q11" s="61"/>
      <c r="R11" s="62"/>
    </row>
    <row r="12" spans="2:19" ht="15.95" customHeight="1">
      <c r="C12" s="198"/>
      <c r="D12" s="42"/>
      <c r="E12" s="167" t="s">
        <v>140</v>
      </c>
      <c r="F12" s="42"/>
      <c r="G12" s="42"/>
      <c r="H12" s="60"/>
      <c r="I12" s="61">
        <f t="shared" si="0"/>
        <v>600000</v>
      </c>
      <c r="J12" s="143"/>
      <c r="K12" s="143">
        <v>600000</v>
      </c>
      <c r="L12" s="153"/>
      <c r="M12" s="143"/>
      <c r="N12" s="60"/>
      <c r="O12" s="61"/>
      <c r="P12" s="60"/>
      <c r="Q12" s="61"/>
      <c r="R12" s="62"/>
    </row>
    <row r="13" spans="2:19" ht="15.95" customHeight="1">
      <c r="C13" s="198"/>
      <c r="D13" s="42"/>
      <c r="E13" s="167" t="s">
        <v>120</v>
      </c>
      <c r="F13" s="42"/>
      <c r="G13" s="42"/>
      <c r="H13" s="60"/>
      <c r="I13" s="61">
        <f t="shared" si="0"/>
        <v>0</v>
      </c>
      <c r="J13" s="143"/>
      <c r="K13" s="143">
        <v>0</v>
      </c>
      <c r="L13" s="153"/>
      <c r="M13" s="143"/>
      <c r="N13" s="60"/>
      <c r="O13" s="61"/>
      <c r="P13" s="60"/>
      <c r="Q13" s="61"/>
      <c r="R13" s="62"/>
    </row>
    <row r="14" spans="2:19" ht="15.95" customHeight="1">
      <c r="C14" s="198"/>
      <c r="D14" s="42"/>
      <c r="E14" s="55" t="s">
        <v>33</v>
      </c>
      <c r="F14" s="42"/>
      <c r="G14" s="42"/>
      <c r="H14" s="60"/>
      <c r="I14" s="61">
        <f t="shared" si="0"/>
        <v>0</v>
      </c>
      <c r="J14" s="143"/>
      <c r="K14" s="143">
        <v>0</v>
      </c>
      <c r="L14" s="153"/>
      <c r="M14" s="143"/>
      <c r="N14" s="60"/>
      <c r="O14" s="61"/>
      <c r="P14" s="60"/>
      <c r="Q14" s="63"/>
      <c r="R14" s="62"/>
    </row>
    <row r="15" spans="2:19" ht="15.95" customHeight="1">
      <c r="C15" s="198"/>
      <c r="D15" s="64"/>
      <c r="E15" s="65" t="s">
        <v>3</v>
      </c>
      <c r="F15" s="66"/>
      <c r="G15" s="66"/>
      <c r="H15" s="67"/>
      <c r="I15" s="68">
        <f>SUM(K15,M15,O15,Q15)</f>
        <v>76850450</v>
      </c>
      <c r="J15" s="144"/>
      <c r="K15" s="144">
        <v>76850450</v>
      </c>
      <c r="L15" s="154"/>
      <c r="M15" s="144"/>
      <c r="N15" s="67"/>
      <c r="O15" s="68"/>
      <c r="P15" s="67"/>
      <c r="Q15" s="69"/>
      <c r="R15" s="62"/>
    </row>
    <row r="16" spans="2:19" ht="15.95" customHeight="1">
      <c r="C16" s="198"/>
      <c r="D16" s="55" t="s">
        <v>4</v>
      </c>
      <c r="E16" s="42"/>
      <c r="F16" s="42"/>
      <c r="G16" s="42"/>
      <c r="H16" s="70"/>
      <c r="I16" s="71">
        <f>SUM(I17,I22)</f>
        <v>1288133550</v>
      </c>
      <c r="J16" s="145"/>
      <c r="K16" s="145">
        <f>SUM(K17,K22)</f>
        <v>1288133550</v>
      </c>
      <c r="L16" s="155"/>
      <c r="M16" s="145">
        <f>SUM(M17,M22)</f>
        <v>0</v>
      </c>
      <c r="N16" s="58"/>
      <c r="O16" s="71">
        <f>SUM(O17,O22)</f>
        <v>0</v>
      </c>
      <c r="P16" s="58"/>
      <c r="Q16" s="71">
        <f>SUM(Q17,Q22)</f>
        <v>0</v>
      </c>
      <c r="R16" s="59"/>
    </row>
    <row r="17" spans="3:18" ht="15.95" customHeight="1">
      <c r="C17" s="198"/>
      <c r="D17" s="42"/>
      <c r="E17" s="55" t="s">
        <v>5</v>
      </c>
      <c r="F17" s="42"/>
      <c r="G17" s="42"/>
      <c r="H17" s="60"/>
      <c r="I17" s="61">
        <f>SUM(I18:I21)</f>
        <v>1200152500</v>
      </c>
      <c r="J17" s="143"/>
      <c r="K17" s="143">
        <f>SUM(K18:K21)</f>
        <v>1200152500</v>
      </c>
      <c r="L17" s="153"/>
      <c r="M17" s="143">
        <f>SUM(M18:M21)</f>
        <v>0</v>
      </c>
      <c r="N17" s="60"/>
      <c r="O17" s="63">
        <f>SUM(O18:O21)</f>
        <v>0</v>
      </c>
      <c r="P17" s="60"/>
      <c r="Q17" s="63">
        <f>SUM(Q18:Q21)</f>
        <v>0</v>
      </c>
      <c r="R17" s="59"/>
    </row>
    <row r="18" spans="3:18" ht="15.95" customHeight="1">
      <c r="C18" s="198"/>
      <c r="D18" s="42"/>
      <c r="E18" s="42"/>
      <c r="F18" s="55" t="s">
        <v>6</v>
      </c>
      <c r="G18" s="42"/>
      <c r="H18" s="60"/>
      <c r="I18" s="61">
        <f>SUM(K18,M18,O18,Q18)</f>
        <v>450000000</v>
      </c>
      <c r="J18" s="143"/>
      <c r="K18" s="143">
        <v>450000000</v>
      </c>
      <c r="L18" s="153"/>
      <c r="M18" s="143"/>
      <c r="N18" s="60"/>
      <c r="O18" s="61"/>
      <c r="P18" s="60"/>
      <c r="Q18" s="63"/>
      <c r="R18" s="62"/>
    </row>
    <row r="19" spans="3:18" ht="15.95" customHeight="1">
      <c r="C19" s="198"/>
      <c r="D19" s="42"/>
      <c r="E19" s="42"/>
      <c r="F19" s="55" t="s">
        <v>7</v>
      </c>
      <c r="G19" s="42"/>
      <c r="H19" s="60"/>
      <c r="I19" s="61">
        <f t="shared" ref="I19:I21" si="1">SUM(K19,M19,O19,Q19)</f>
        <v>750152500</v>
      </c>
      <c r="J19" s="143"/>
      <c r="K19" s="143">
        <v>750152500</v>
      </c>
      <c r="L19" s="153"/>
      <c r="M19" s="143"/>
      <c r="N19" s="60"/>
      <c r="O19" s="61"/>
      <c r="P19" s="60"/>
      <c r="Q19" s="63"/>
      <c r="R19" s="62"/>
    </row>
    <row r="20" spans="3:18" ht="15.95" customHeight="1">
      <c r="C20" s="198"/>
      <c r="D20" s="42"/>
      <c r="E20" s="42"/>
      <c r="F20" s="55" t="s">
        <v>24</v>
      </c>
      <c r="G20" s="42"/>
      <c r="H20" s="60"/>
      <c r="I20" s="61">
        <f t="shared" si="1"/>
        <v>0</v>
      </c>
      <c r="J20" s="143"/>
      <c r="K20" s="143">
        <v>0</v>
      </c>
      <c r="L20" s="153"/>
      <c r="M20" s="143"/>
      <c r="N20" s="60"/>
      <c r="O20" s="61"/>
      <c r="P20" s="60"/>
      <c r="Q20" s="63"/>
      <c r="R20" s="62"/>
    </row>
    <row r="21" spans="3:18" ht="15.95" customHeight="1">
      <c r="C21" s="198"/>
      <c r="D21" s="42"/>
      <c r="E21" s="42"/>
      <c r="F21" s="167" t="s">
        <v>121</v>
      </c>
      <c r="G21" s="42"/>
      <c r="H21" s="60"/>
      <c r="I21" s="61">
        <f t="shared" si="1"/>
        <v>0</v>
      </c>
      <c r="J21" s="143"/>
      <c r="K21" s="143">
        <v>0</v>
      </c>
      <c r="L21" s="153"/>
      <c r="M21" s="143"/>
      <c r="N21" s="60"/>
      <c r="O21" s="61"/>
      <c r="P21" s="60"/>
      <c r="Q21" s="63"/>
      <c r="R21" s="62"/>
    </row>
    <row r="22" spans="3:18" ht="15.95" customHeight="1">
      <c r="C22" s="198"/>
      <c r="D22" s="72"/>
      <c r="E22" s="73" t="s">
        <v>8</v>
      </c>
      <c r="F22" s="74"/>
      <c r="G22" s="75"/>
      <c r="H22" s="60"/>
      <c r="I22" s="63">
        <f>SUM(I23:I38)</f>
        <v>87981050</v>
      </c>
      <c r="J22" s="146"/>
      <c r="K22" s="146">
        <f>SUM(K23:K38)</f>
        <v>87981050</v>
      </c>
      <c r="L22" s="156"/>
      <c r="M22" s="146">
        <f>SUM(M24:M38)</f>
        <v>0</v>
      </c>
      <c r="N22" s="60"/>
      <c r="O22" s="63">
        <f>SUM(O24:O38)</f>
        <v>0</v>
      </c>
      <c r="P22" s="60"/>
      <c r="Q22" s="63">
        <f>SUM(Q24:Q38)</f>
        <v>0</v>
      </c>
      <c r="R22" s="59"/>
    </row>
    <row r="23" spans="3:18" ht="15.95" customHeight="1">
      <c r="C23" s="198"/>
      <c r="D23" s="42"/>
      <c r="E23" s="55"/>
      <c r="F23" s="55" t="s">
        <v>6</v>
      </c>
      <c r="G23" s="42"/>
      <c r="H23" s="60"/>
      <c r="I23" s="61">
        <f>SUM(K23,M23,O23,Q23)</f>
        <v>0</v>
      </c>
      <c r="J23" s="146"/>
      <c r="K23" s="146">
        <v>0</v>
      </c>
      <c r="L23" s="156"/>
      <c r="M23" s="146"/>
      <c r="N23" s="60"/>
      <c r="O23" s="63"/>
      <c r="P23" s="60"/>
      <c r="Q23" s="63"/>
      <c r="R23" s="59"/>
    </row>
    <row r="24" spans="3:18" ht="15.95" customHeight="1">
      <c r="C24" s="198"/>
      <c r="D24" s="42"/>
      <c r="E24" s="42"/>
      <c r="F24" s="55" t="s">
        <v>7</v>
      </c>
      <c r="G24" s="42"/>
      <c r="H24" s="60"/>
      <c r="I24" s="61">
        <f>SUM(K24,M24,O24,Q24)</f>
        <v>0</v>
      </c>
      <c r="J24" s="143"/>
      <c r="K24" s="143">
        <v>0</v>
      </c>
      <c r="L24" s="153"/>
      <c r="M24" s="143"/>
      <c r="N24" s="60"/>
      <c r="O24" s="61"/>
      <c r="P24" s="60"/>
      <c r="Q24" s="63"/>
      <c r="R24" s="62"/>
    </row>
    <row r="25" spans="3:18" ht="15.95" customHeight="1">
      <c r="C25" s="198"/>
      <c r="D25" s="42"/>
      <c r="E25" s="42"/>
      <c r="F25" s="167" t="s">
        <v>142</v>
      </c>
      <c r="G25" s="42"/>
      <c r="H25" s="60"/>
      <c r="I25" s="61">
        <f t="shared" ref="I25:I37" si="2">SUM(K25,M25,O25,Q25)</f>
        <v>7570000</v>
      </c>
      <c r="J25" s="143"/>
      <c r="K25" s="143">
        <v>7570000</v>
      </c>
      <c r="L25" s="153"/>
      <c r="M25" s="143"/>
      <c r="N25" s="60"/>
      <c r="O25" s="61"/>
      <c r="P25" s="60"/>
      <c r="Q25" s="63"/>
      <c r="R25" s="62"/>
    </row>
    <row r="26" spans="3:18" ht="15.95" customHeight="1">
      <c r="C26" s="198"/>
      <c r="D26" s="42"/>
      <c r="E26" s="42"/>
      <c r="F26" s="55" t="s">
        <v>65</v>
      </c>
      <c r="G26" s="76"/>
      <c r="H26" s="77"/>
      <c r="I26" s="61">
        <f t="shared" si="2"/>
        <v>4082500</v>
      </c>
      <c r="J26" s="143"/>
      <c r="K26" s="143">
        <v>4082500</v>
      </c>
      <c r="L26" s="153"/>
      <c r="M26" s="143"/>
      <c r="N26" s="77"/>
      <c r="O26" s="61"/>
      <c r="P26" s="77"/>
      <c r="Q26" s="63"/>
      <c r="R26" s="62"/>
    </row>
    <row r="27" spans="3:18" ht="15.95" customHeight="1">
      <c r="C27" s="198"/>
      <c r="D27" s="42"/>
      <c r="E27" s="42"/>
      <c r="F27" s="55" t="s">
        <v>66</v>
      </c>
      <c r="G27" s="42"/>
      <c r="H27" s="60"/>
      <c r="I27" s="61">
        <f t="shared" si="2"/>
        <v>1348750</v>
      </c>
      <c r="J27" s="143"/>
      <c r="K27" s="143">
        <v>1348750</v>
      </c>
      <c r="L27" s="153"/>
      <c r="M27" s="143"/>
      <c r="N27" s="60"/>
      <c r="O27" s="61"/>
      <c r="P27" s="60"/>
      <c r="Q27" s="63"/>
      <c r="R27" s="62"/>
    </row>
    <row r="28" spans="3:18" ht="15.95" customHeight="1">
      <c r="C28" s="198"/>
      <c r="D28" s="42"/>
      <c r="E28" s="42"/>
      <c r="F28" s="167" t="s">
        <v>143</v>
      </c>
      <c r="G28" s="42"/>
      <c r="H28" s="60"/>
      <c r="I28" s="61">
        <f t="shared" si="2"/>
        <v>8600000</v>
      </c>
      <c r="J28" s="143"/>
      <c r="K28" s="143">
        <v>8600000</v>
      </c>
      <c r="L28" s="153"/>
      <c r="M28" s="143"/>
      <c r="N28" s="60"/>
      <c r="O28" s="61"/>
      <c r="P28" s="60"/>
      <c r="Q28" s="63"/>
      <c r="R28" s="62"/>
    </row>
    <row r="29" spans="3:18" ht="15.95" customHeight="1">
      <c r="C29" s="198"/>
      <c r="D29" s="42"/>
      <c r="E29" s="42"/>
      <c r="F29" s="55" t="s">
        <v>67</v>
      </c>
      <c r="G29" s="42"/>
      <c r="H29" s="60"/>
      <c r="I29" s="61">
        <f t="shared" si="2"/>
        <v>500000</v>
      </c>
      <c r="J29" s="143"/>
      <c r="K29" s="143">
        <v>500000</v>
      </c>
      <c r="L29" s="153"/>
      <c r="M29" s="143"/>
      <c r="N29" s="60"/>
      <c r="O29" s="61"/>
      <c r="P29" s="60"/>
      <c r="Q29" s="63"/>
      <c r="R29" s="62"/>
    </row>
    <row r="30" spans="3:18" ht="15.95" customHeight="1">
      <c r="C30" s="198"/>
      <c r="D30" s="42"/>
      <c r="E30" s="42"/>
      <c r="F30" s="167" t="s">
        <v>144</v>
      </c>
      <c r="G30" s="42"/>
      <c r="H30" s="60"/>
      <c r="I30" s="61">
        <f t="shared" si="2"/>
        <v>400000</v>
      </c>
      <c r="J30" s="143"/>
      <c r="K30" s="143">
        <v>400000</v>
      </c>
      <c r="L30" s="153"/>
      <c r="M30" s="143"/>
      <c r="N30" s="60"/>
      <c r="O30" s="61"/>
      <c r="P30" s="60"/>
      <c r="Q30" s="63"/>
      <c r="R30" s="62"/>
    </row>
    <row r="31" spans="3:18" ht="15.95" customHeight="1">
      <c r="C31" s="198"/>
      <c r="D31" s="42"/>
      <c r="E31" s="42"/>
      <c r="F31" s="167" t="s">
        <v>126</v>
      </c>
      <c r="G31" s="42"/>
      <c r="H31" s="60"/>
      <c r="I31" s="61">
        <f t="shared" si="2"/>
        <v>10084800</v>
      </c>
      <c r="J31" s="143"/>
      <c r="K31" s="143">
        <v>10084800</v>
      </c>
      <c r="L31" s="153"/>
      <c r="M31" s="143"/>
      <c r="N31" s="60"/>
      <c r="O31" s="61"/>
      <c r="P31" s="60"/>
      <c r="Q31" s="63"/>
      <c r="R31" s="62"/>
    </row>
    <row r="32" spans="3:18" ht="15.95" customHeight="1">
      <c r="C32" s="198"/>
      <c r="D32" s="42"/>
      <c r="E32" s="42"/>
      <c r="F32" s="167" t="s">
        <v>124</v>
      </c>
      <c r="G32" s="42"/>
      <c r="H32" s="60"/>
      <c r="I32" s="61">
        <f t="shared" si="2"/>
        <v>0</v>
      </c>
      <c r="J32" s="143"/>
      <c r="K32" s="143">
        <v>0</v>
      </c>
      <c r="L32" s="153"/>
      <c r="M32" s="143"/>
      <c r="N32" s="60"/>
      <c r="O32" s="61"/>
      <c r="P32" s="60"/>
      <c r="Q32" s="63"/>
      <c r="R32" s="62"/>
    </row>
    <row r="33" spans="3:19" ht="15.95" customHeight="1">
      <c r="C33" s="198"/>
      <c r="D33" s="42"/>
      <c r="E33" s="42"/>
      <c r="F33" s="167" t="s">
        <v>125</v>
      </c>
      <c r="G33" s="42"/>
      <c r="H33" s="60"/>
      <c r="I33" s="61">
        <f t="shared" si="2"/>
        <v>2400000</v>
      </c>
      <c r="J33" s="143"/>
      <c r="K33" s="143">
        <v>2400000</v>
      </c>
      <c r="L33" s="153"/>
      <c r="M33" s="143"/>
      <c r="N33" s="60"/>
      <c r="O33" s="61"/>
      <c r="P33" s="60"/>
      <c r="Q33" s="63"/>
      <c r="R33" s="62"/>
    </row>
    <row r="34" spans="3:19" ht="15.95" customHeight="1">
      <c r="C34" s="198"/>
      <c r="D34" s="42"/>
      <c r="E34" s="42"/>
      <c r="F34" s="167" t="s">
        <v>145</v>
      </c>
      <c r="G34" s="42"/>
      <c r="H34" s="60"/>
      <c r="I34" s="61">
        <f t="shared" si="2"/>
        <v>22020000</v>
      </c>
      <c r="J34" s="143"/>
      <c r="K34" s="143">
        <v>22020000</v>
      </c>
      <c r="L34" s="153"/>
      <c r="M34" s="143"/>
      <c r="N34" s="60"/>
      <c r="O34" s="61"/>
      <c r="P34" s="60"/>
      <c r="Q34" s="63"/>
      <c r="R34" s="62"/>
    </row>
    <row r="35" spans="3:19" ht="15.95" customHeight="1">
      <c r="C35" s="198"/>
      <c r="D35" s="42"/>
      <c r="E35" s="42"/>
      <c r="F35" s="167" t="s">
        <v>123</v>
      </c>
      <c r="G35" s="42"/>
      <c r="H35" s="60"/>
      <c r="I35" s="61">
        <f t="shared" si="2"/>
        <v>0</v>
      </c>
      <c r="J35" s="143"/>
      <c r="K35" s="143">
        <v>0</v>
      </c>
      <c r="L35" s="153"/>
      <c r="M35" s="143"/>
      <c r="N35" s="60"/>
      <c r="O35" s="61"/>
      <c r="P35" s="60"/>
      <c r="Q35" s="63"/>
      <c r="R35" s="62"/>
    </row>
    <row r="36" spans="3:19" ht="15.95" customHeight="1">
      <c r="C36" s="198"/>
      <c r="D36" s="42"/>
      <c r="E36" s="42"/>
      <c r="F36" s="55" t="s">
        <v>68</v>
      </c>
      <c r="G36" s="42"/>
      <c r="H36" s="60"/>
      <c r="I36" s="61">
        <f t="shared" si="2"/>
        <v>0</v>
      </c>
      <c r="J36" s="143"/>
      <c r="K36" s="143">
        <v>0</v>
      </c>
      <c r="L36" s="153"/>
      <c r="M36" s="143"/>
      <c r="N36" s="60"/>
      <c r="O36" s="61"/>
      <c r="P36" s="60"/>
      <c r="Q36" s="63"/>
      <c r="R36" s="62"/>
    </row>
    <row r="37" spans="3:19" ht="15.95" customHeight="1">
      <c r="C37" s="198"/>
      <c r="D37" s="42"/>
      <c r="E37" s="42"/>
      <c r="F37" s="55" t="s">
        <v>69</v>
      </c>
      <c r="G37" s="42"/>
      <c r="H37" s="60"/>
      <c r="I37" s="61">
        <f t="shared" si="2"/>
        <v>30000000</v>
      </c>
      <c r="J37" s="143"/>
      <c r="K37" s="143">
        <v>30000000</v>
      </c>
      <c r="L37" s="153"/>
      <c r="M37" s="143"/>
      <c r="N37" s="60"/>
      <c r="O37" s="61"/>
      <c r="P37" s="60"/>
      <c r="Q37" s="63"/>
      <c r="R37" s="62"/>
    </row>
    <row r="38" spans="3:19" ht="15.95" customHeight="1">
      <c r="C38" s="198"/>
      <c r="D38" s="42"/>
      <c r="E38" s="42"/>
      <c r="F38" s="55" t="s">
        <v>9</v>
      </c>
      <c r="G38" s="42"/>
      <c r="H38" s="78"/>
      <c r="I38" s="61">
        <f>SUM(K38,M38,O38,Q38)</f>
        <v>975000</v>
      </c>
      <c r="J38" s="147"/>
      <c r="K38" s="147">
        <v>975000</v>
      </c>
      <c r="L38" s="157"/>
      <c r="M38" s="147"/>
      <c r="N38" s="78"/>
      <c r="O38" s="79"/>
      <c r="P38" s="78"/>
      <c r="Q38" s="69"/>
      <c r="R38" s="62"/>
    </row>
    <row r="39" spans="3:19" ht="15.95" customHeight="1">
      <c r="C39" s="80" t="s">
        <v>25</v>
      </c>
      <c r="D39" s="81"/>
      <c r="E39" s="81"/>
      <c r="F39" s="81"/>
      <c r="G39" s="81"/>
      <c r="H39" s="82"/>
      <c r="I39" s="83">
        <f>SUM(I8,I16)</f>
        <v>1520512381</v>
      </c>
      <c r="J39" s="148"/>
      <c r="K39" s="148">
        <f>SUM(K8,K16)</f>
        <v>1520512381</v>
      </c>
      <c r="L39" s="158"/>
      <c r="M39" s="148">
        <f>SUM(M8,M16)</f>
        <v>0</v>
      </c>
      <c r="N39" s="82"/>
      <c r="O39" s="83">
        <f>SUM(O8,O16)</f>
        <v>0</v>
      </c>
      <c r="P39" s="82"/>
      <c r="Q39" s="83">
        <f>SUM(Q8,Q16)</f>
        <v>0</v>
      </c>
      <c r="R39" s="59"/>
    </row>
    <row r="40" spans="3:19" ht="15.95" customHeight="1">
      <c r="C40" s="198" t="s">
        <v>10</v>
      </c>
      <c r="D40" s="55" t="s">
        <v>11</v>
      </c>
      <c r="E40" s="42"/>
      <c r="F40" s="42"/>
      <c r="G40" s="42"/>
      <c r="H40" s="70"/>
      <c r="I40" s="71">
        <f>SUM(I41:I51)</f>
        <v>44914500</v>
      </c>
      <c r="J40" s="145"/>
      <c r="K40" s="145">
        <f>SUM(K41:K51)</f>
        <v>44914500</v>
      </c>
      <c r="L40" s="155"/>
      <c r="M40" s="145">
        <f>SUM(M42:M51)</f>
        <v>0</v>
      </c>
      <c r="N40" s="70"/>
      <c r="O40" s="71">
        <f>SUM(O42:O51)</f>
        <v>0</v>
      </c>
      <c r="P40" s="70"/>
      <c r="Q40" s="71">
        <f>SUM(Q42:Q51)</f>
        <v>0</v>
      </c>
      <c r="R40" s="59"/>
    </row>
    <row r="41" spans="3:19" ht="15.95" customHeight="1">
      <c r="C41" s="198"/>
      <c r="D41" s="55"/>
      <c r="E41" s="76" t="s">
        <v>127</v>
      </c>
      <c r="F41" s="42"/>
      <c r="G41" s="42"/>
      <c r="H41" s="70"/>
      <c r="I41" s="61">
        <f>SUM(K41,M41,O41,Q41)</f>
        <v>0</v>
      </c>
      <c r="J41" s="145"/>
      <c r="K41" s="145">
        <v>0</v>
      </c>
      <c r="L41" s="155"/>
      <c r="M41" s="145"/>
      <c r="N41" s="70"/>
      <c r="O41" s="71"/>
      <c r="P41" s="70"/>
      <c r="Q41" s="71"/>
      <c r="R41" s="59"/>
    </row>
    <row r="42" spans="3:19" ht="15.95" customHeight="1">
      <c r="C42" s="199"/>
      <c r="D42" s="42"/>
      <c r="E42" s="55" t="s">
        <v>27</v>
      </c>
      <c r="F42" s="42"/>
      <c r="G42" s="42"/>
      <c r="H42" s="60"/>
      <c r="I42" s="61">
        <f>SUM(K42,M42,O42,Q42)</f>
        <v>9184500</v>
      </c>
      <c r="J42" s="143"/>
      <c r="K42" s="143">
        <v>9184500</v>
      </c>
      <c r="L42" s="153"/>
      <c r="M42" s="143"/>
      <c r="N42" s="60"/>
      <c r="O42" s="61"/>
      <c r="P42" s="60"/>
      <c r="Q42" s="63"/>
      <c r="R42" s="62"/>
    </row>
    <row r="43" spans="3:19" ht="15.95" customHeight="1">
      <c r="C43" s="199"/>
      <c r="D43" s="42"/>
      <c r="E43" s="55" t="s">
        <v>55</v>
      </c>
      <c r="F43" s="42"/>
      <c r="G43" s="42"/>
      <c r="H43" s="60"/>
      <c r="I43" s="61">
        <f t="shared" ref="I43:I50" si="3">SUM(K43,M43,O43,Q43)</f>
        <v>13000000</v>
      </c>
      <c r="J43" s="143"/>
      <c r="K43" s="143">
        <v>13000000</v>
      </c>
      <c r="L43" s="153"/>
      <c r="M43" s="143"/>
      <c r="N43" s="60"/>
      <c r="O43" s="61"/>
      <c r="P43" s="60"/>
      <c r="Q43" s="63"/>
      <c r="R43" s="62"/>
    </row>
    <row r="44" spans="3:19" ht="15.95" customHeight="1">
      <c r="C44" s="199"/>
      <c r="D44" s="42"/>
      <c r="E44" s="55" t="s">
        <v>56</v>
      </c>
      <c r="F44" s="42"/>
      <c r="G44" s="42"/>
      <c r="H44" s="60"/>
      <c r="I44" s="61">
        <f t="shared" si="3"/>
        <v>2400000</v>
      </c>
      <c r="J44" s="143"/>
      <c r="K44" s="143">
        <v>2400000</v>
      </c>
      <c r="L44" s="153"/>
      <c r="M44" s="143"/>
      <c r="N44" s="60"/>
      <c r="O44" s="61"/>
      <c r="P44" s="60"/>
      <c r="Q44" s="63"/>
      <c r="R44" s="62"/>
    </row>
    <row r="45" spans="3:19" ht="15.95" customHeight="1">
      <c r="C45" s="199"/>
      <c r="D45" s="42"/>
      <c r="E45" s="55" t="s">
        <v>70</v>
      </c>
      <c r="F45" s="42"/>
      <c r="G45" s="42"/>
      <c r="H45" s="60"/>
      <c r="I45" s="61">
        <f t="shared" si="3"/>
        <v>2700000</v>
      </c>
      <c r="J45" s="143"/>
      <c r="K45" s="143">
        <v>2700000</v>
      </c>
      <c r="L45" s="153"/>
      <c r="M45" s="143"/>
      <c r="N45" s="60"/>
      <c r="O45" s="61"/>
      <c r="P45" s="60"/>
      <c r="Q45" s="63"/>
      <c r="R45" s="62"/>
    </row>
    <row r="46" spans="3:19" ht="15.95" customHeight="1">
      <c r="C46" s="199"/>
      <c r="D46" s="42"/>
      <c r="E46" s="55" t="s">
        <v>71</v>
      </c>
      <c r="F46" s="42"/>
      <c r="G46" s="42"/>
      <c r="H46" s="60"/>
      <c r="I46" s="61">
        <f t="shared" si="3"/>
        <v>0</v>
      </c>
      <c r="J46" s="143"/>
      <c r="K46" s="143">
        <v>0</v>
      </c>
      <c r="L46" s="153"/>
      <c r="M46" s="143"/>
      <c r="N46" s="60"/>
      <c r="O46" s="61"/>
      <c r="P46" s="60"/>
      <c r="Q46" s="63"/>
      <c r="R46" s="62"/>
    </row>
    <row r="47" spans="3:19" ht="15.95" customHeight="1">
      <c r="C47" s="199"/>
      <c r="D47" s="42"/>
      <c r="E47" s="55" t="s">
        <v>72</v>
      </c>
      <c r="F47" s="42"/>
      <c r="G47" s="42"/>
      <c r="H47" s="60"/>
      <c r="I47" s="61">
        <f t="shared" si="3"/>
        <v>1630000</v>
      </c>
      <c r="J47" s="143"/>
      <c r="K47" s="143">
        <v>1630000</v>
      </c>
      <c r="L47" s="153"/>
      <c r="M47" s="143"/>
      <c r="N47" s="60"/>
      <c r="O47" s="61"/>
      <c r="P47" s="60"/>
      <c r="Q47" s="63"/>
      <c r="R47" s="62"/>
    </row>
    <row r="48" spans="3:19" ht="15.95" customHeight="1">
      <c r="C48" s="199"/>
      <c r="D48" s="42"/>
      <c r="E48" s="167" t="s">
        <v>128</v>
      </c>
      <c r="F48" s="42"/>
      <c r="G48" s="42"/>
      <c r="H48" s="60"/>
      <c r="I48" s="61">
        <f t="shared" si="3"/>
        <v>0</v>
      </c>
      <c r="J48" s="143"/>
      <c r="K48" s="143"/>
      <c r="L48" s="153"/>
      <c r="M48" s="143"/>
      <c r="N48" s="60"/>
      <c r="O48" s="61"/>
      <c r="P48" s="60"/>
      <c r="Q48" s="63"/>
      <c r="R48" s="62"/>
      <c r="S48" s="61"/>
    </row>
    <row r="49" spans="3:19" ht="15.95" customHeight="1">
      <c r="C49" s="199"/>
      <c r="D49" s="42"/>
      <c r="E49" s="55" t="s">
        <v>34</v>
      </c>
      <c r="F49" s="42"/>
      <c r="G49" s="42"/>
      <c r="H49" s="78"/>
      <c r="I49" s="61">
        <f t="shared" si="3"/>
        <v>0</v>
      </c>
      <c r="J49" s="147"/>
      <c r="K49" s="147"/>
      <c r="L49" s="157"/>
      <c r="M49" s="147"/>
      <c r="N49" s="78"/>
      <c r="O49" s="79"/>
      <c r="P49" s="78"/>
      <c r="Q49" s="84"/>
      <c r="R49" s="62"/>
      <c r="S49" s="62"/>
    </row>
    <row r="50" spans="3:19" ht="15.95" customHeight="1">
      <c r="C50" s="199"/>
      <c r="D50" s="42"/>
      <c r="E50" s="55" t="s">
        <v>73</v>
      </c>
      <c r="F50" s="42"/>
      <c r="G50" s="42"/>
      <c r="H50" s="78"/>
      <c r="I50" s="61">
        <f t="shared" si="3"/>
        <v>16000000</v>
      </c>
      <c r="J50" s="147"/>
      <c r="K50" s="147">
        <v>16000000</v>
      </c>
      <c r="L50" s="157"/>
      <c r="M50" s="147"/>
      <c r="N50" s="78"/>
      <c r="O50" s="79"/>
      <c r="P50" s="78"/>
      <c r="Q50" s="84"/>
      <c r="R50" s="62"/>
      <c r="S50" s="62"/>
    </row>
    <row r="51" spans="3:19" ht="15.95" customHeight="1">
      <c r="C51" s="199"/>
      <c r="D51" s="64"/>
      <c r="E51" s="166" t="s">
        <v>115</v>
      </c>
      <c r="F51" s="66"/>
      <c r="G51" s="66"/>
      <c r="H51" s="67"/>
      <c r="I51" s="79">
        <f>SUM(K51,M51,O51,Q51)</f>
        <v>0</v>
      </c>
      <c r="J51" s="154"/>
      <c r="K51" s="144"/>
      <c r="L51" s="154"/>
      <c r="M51" s="68"/>
      <c r="N51" s="67"/>
      <c r="O51" s="68"/>
      <c r="P51" s="67"/>
      <c r="Q51" s="84"/>
      <c r="R51" s="62"/>
    </row>
    <row r="52" spans="3:19" ht="15.95" customHeight="1">
      <c r="C52" s="199"/>
      <c r="D52" s="55" t="s">
        <v>12</v>
      </c>
      <c r="E52" s="42"/>
      <c r="F52" s="42"/>
      <c r="G52" s="42"/>
      <c r="H52" s="70"/>
      <c r="I52" s="57">
        <f>SUM(I53:I59)</f>
        <v>159820000</v>
      </c>
      <c r="J52" s="145"/>
      <c r="K52" s="145">
        <f>SUM(K53:K59)</f>
        <v>159820000</v>
      </c>
      <c r="L52" s="155"/>
      <c r="M52" s="145">
        <f>SUM(M53:M59)</f>
        <v>0</v>
      </c>
      <c r="N52" s="70"/>
      <c r="O52" s="71">
        <f>SUM(O53:O59)</f>
        <v>0</v>
      </c>
      <c r="P52" s="70"/>
      <c r="Q52" s="57">
        <f>SUM(Q53:Q59)</f>
        <v>0</v>
      </c>
      <c r="R52" s="59"/>
    </row>
    <row r="53" spans="3:19" ht="15.95" customHeight="1">
      <c r="C53" s="199"/>
      <c r="D53" s="42"/>
      <c r="E53" s="55" t="s">
        <v>13</v>
      </c>
      <c r="F53" s="42"/>
      <c r="G53" s="42"/>
      <c r="H53" s="60"/>
      <c r="I53" s="61">
        <f>SUM(K53,M53,O53,Q53)</f>
        <v>131500000</v>
      </c>
      <c r="J53" s="143"/>
      <c r="K53" s="143">
        <v>131500000</v>
      </c>
      <c r="L53" s="153"/>
      <c r="M53" s="143"/>
      <c r="N53" s="60"/>
      <c r="O53" s="61"/>
      <c r="P53" s="60"/>
      <c r="Q53" s="63"/>
      <c r="R53" s="62"/>
    </row>
    <row r="54" spans="3:19" ht="15.95" customHeight="1">
      <c r="C54" s="199"/>
      <c r="D54" s="42"/>
      <c r="E54" s="55" t="s">
        <v>35</v>
      </c>
      <c r="F54" s="42"/>
      <c r="G54" s="42"/>
      <c r="H54" s="60"/>
      <c r="I54" s="61">
        <f t="shared" ref="I54:I58" si="4">SUM(K54,M54,O54,Q54)</f>
        <v>0</v>
      </c>
      <c r="J54" s="143"/>
      <c r="K54" s="143"/>
      <c r="L54" s="153"/>
      <c r="M54" s="143"/>
      <c r="N54" s="60"/>
      <c r="O54" s="61"/>
      <c r="P54" s="60"/>
      <c r="Q54" s="63"/>
      <c r="R54" s="62"/>
    </row>
    <row r="55" spans="3:19" ht="15.95" customHeight="1">
      <c r="C55" s="199"/>
      <c r="D55" s="42"/>
      <c r="E55" s="55" t="s">
        <v>57</v>
      </c>
      <c r="F55" s="42"/>
      <c r="G55" s="42"/>
      <c r="H55" s="60"/>
      <c r="I55" s="61">
        <f t="shared" si="4"/>
        <v>6300000</v>
      </c>
      <c r="J55" s="143"/>
      <c r="K55" s="143">
        <v>6300000</v>
      </c>
      <c r="L55" s="153"/>
      <c r="M55" s="143"/>
      <c r="N55" s="60"/>
      <c r="O55" s="61"/>
      <c r="P55" s="60"/>
      <c r="Q55" s="63"/>
      <c r="R55" s="62"/>
    </row>
    <row r="56" spans="3:19" ht="15.95" customHeight="1">
      <c r="C56" s="199"/>
      <c r="D56" s="42"/>
      <c r="E56" s="167" t="s">
        <v>129</v>
      </c>
      <c r="F56" s="42"/>
      <c r="G56" s="42"/>
      <c r="H56" s="60"/>
      <c r="I56" s="61">
        <f t="shared" si="4"/>
        <v>0</v>
      </c>
      <c r="J56" s="143"/>
      <c r="K56" s="143"/>
      <c r="L56" s="153"/>
      <c r="M56" s="143"/>
      <c r="N56" s="60"/>
      <c r="O56" s="61"/>
      <c r="P56" s="60"/>
      <c r="Q56" s="63"/>
      <c r="R56" s="62"/>
    </row>
    <row r="57" spans="3:19" ht="15.95" customHeight="1">
      <c r="C57" s="199"/>
      <c r="D57" s="42"/>
      <c r="E57" s="167" t="s">
        <v>130</v>
      </c>
      <c r="F57" s="42"/>
      <c r="G57" s="42"/>
      <c r="H57" s="60"/>
      <c r="I57" s="61">
        <f t="shared" si="4"/>
        <v>0</v>
      </c>
      <c r="J57" s="143"/>
      <c r="K57" s="143"/>
      <c r="L57" s="153"/>
      <c r="M57" s="143"/>
      <c r="N57" s="60"/>
      <c r="O57" s="61"/>
      <c r="P57" s="60"/>
      <c r="Q57" s="63"/>
      <c r="R57" s="62"/>
    </row>
    <row r="58" spans="3:19" ht="15.95" customHeight="1">
      <c r="C58" s="199"/>
      <c r="D58" s="42"/>
      <c r="E58" s="55" t="s">
        <v>14</v>
      </c>
      <c r="F58" s="42"/>
      <c r="G58" s="42"/>
      <c r="H58" s="60"/>
      <c r="I58" s="61">
        <f t="shared" si="4"/>
        <v>22020000</v>
      </c>
      <c r="J58" s="143"/>
      <c r="K58" s="143">
        <v>22020000</v>
      </c>
      <c r="L58" s="153"/>
      <c r="M58" s="143"/>
      <c r="N58" s="60"/>
      <c r="O58" s="61"/>
      <c r="P58" s="60"/>
      <c r="Q58" s="63"/>
      <c r="R58" s="62"/>
    </row>
    <row r="59" spans="3:19" ht="15.95" customHeight="1">
      <c r="C59" s="199"/>
      <c r="D59" s="42"/>
      <c r="E59" s="166" t="s">
        <v>116</v>
      </c>
      <c r="F59" s="42"/>
      <c r="G59" s="42"/>
      <c r="H59" s="60"/>
      <c r="I59" s="61">
        <f>SUM(K59,M59,O59,Q59)</f>
        <v>0</v>
      </c>
      <c r="J59" s="143"/>
      <c r="K59" s="143"/>
      <c r="L59" s="153"/>
      <c r="M59" s="143"/>
      <c r="N59" s="60"/>
      <c r="O59" s="61"/>
      <c r="P59" s="60"/>
      <c r="Q59" s="63"/>
      <c r="R59" s="62"/>
    </row>
    <row r="60" spans="3:19" ht="15.95" customHeight="1">
      <c r="C60" s="80" t="s">
        <v>26</v>
      </c>
      <c r="D60" s="81"/>
      <c r="E60" s="81"/>
      <c r="F60" s="81"/>
      <c r="G60" s="81"/>
      <c r="H60" s="82"/>
      <c r="I60" s="83">
        <f>SUM(I40,I52)</f>
        <v>204734500</v>
      </c>
      <c r="J60" s="148"/>
      <c r="K60" s="148">
        <f>SUM(K40,K52)</f>
        <v>204734500</v>
      </c>
      <c r="L60" s="158"/>
      <c r="M60" s="148">
        <f>SUM(M40,M52)</f>
        <v>0</v>
      </c>
      <c r="N60" s="82"/>
      <c r="O60" s="83">
        <f>SUM(O40,O52)</f>
        <v>0</v>
      </c>
      <c r="P60" s="82"/>
      <c r="Q60" s="83">
        <f>SUM(Q40,Q52)</f>
        <v>0</v>
      </c>
      <c r="R60" s="59"/>
    </row>
    <row r="61" spans="3:19" ht="15.95" customHeight="1">
      <c r="C61" s="198" t="s">
        <v>15</v>
      </c>
      <c r="D61" s="55" t="s">
        <v>16</v>
      </c>
      <c r="E61" s="42"/>
      <c r="F61" s="42"/>
      <c r="G61" s="42"/>
      <c r="H61" s="70"/>
      <c r="I61" s="71">
        <f>SUM(I62:I64)</f>
        <v>595600000</v>
      </c>
      <c r="J61" s="145"/>
      <c r="K61" s="145">
        <f>SUM(K62:K64)</f>
        <v>595600000</v>
      </c>
      <c r="L61" s="155"/>
      <c r="M61" s="145">
        <f>SUM(M62:M64)</f>
        <v>0</v>
      </c>
      <c r="N61" s="70"/>
      <c r="O61" s="71">
        <f>SUM(O62:O64)</f>
        <v>0</v>
      </c>
      <c r="P61" s="70"/>
      <c r="Q61" s="71">
        <f>SUM(Q62:Q64)</f>
        <v>0</v>
      </c>
      <c r="R61" s="59"/>
    </row>
    <row r="62" spans="3:19" ht="15.95" customHeight="1">
      <c r="C62" s="198"/>
      <c r="D62" s="55"/>
      <c r="E62" s="76" t="s">
        <v>17</v>
      </c>
      <c r="F62" s="42"/>
      <c r="G62" s="42"/>
      <c r="H62" s="60"/>
      <c r="I62" s="61">
        <f>SUM(K62,M62,O62,Q62)</f>
        <v>572500000</v>
      </c>
      <c r="J62" s="143"/>
      <c r="K62" s="143">
        <v>572500000</v>
      </c>
      <c r="L62" s="153"/>
      <c r="M62" s="143"/>
      <c r="N62" s="60"/>
      <c r="O62" s="61"/>
      <c r="P62" s="60"/>
      <c r="Q62" s="63"/>
      <c r="R62" s="62"/>
    </row>
    <row r="63" spans="3:19" ht="15.95" customHeight="1">
      <c r="C63" s="198"/>
      <c r="D63" s="55"/>
      <c r="E63" s="76" t="s">
        <v>18</v>
      </c>
      <c r="F63" s="42"/>
      <c r="G63" s="42"/>
      <c r="H63" s="60"/>
      <c r="I63" s="61">
        <f t="shared" ref="I63:I64" si="5">SUM(K63,M63,O63,Q63)</f>
        <v>23100000</v>
      </c>
      <c r="J63" s="143"/>
      <c r="K63" s="143">
        <v>23100000</v>
      </c>
      <c r="L63" s="153"/>
      <c r="M63" s="143"/>
      <c r="N63" s="60"/>
      <c r="O63" s="61"/>
      <c r="P63" s="60"/>
      <c r="Q63" s="63"/>
      <c r="R63" s="62"/>
    </row>
    <row r="64" spans="3:19" ht="15.95" customHeight="1">
      <c r="C64" s="198"/>
      <c r="D64" s="55"/>
      <c r="E64" s="76" t="s">
        <v>19</v>
      </c>
      <c r="F64" s="42"/>
      <c r="G64" s="42"/>
      <c r="H64" s="60"/>
      <c r="I64" s="61">
        <f t="shared" si="5"/>
        <v>0</v>
      </c>
      <c r="J64" s="143"/>
      <c r="K64" s="143"/>
      <c r="L64" s="153"/>
      <c r="M64" s="143"/>
      <c r="N64" s="60"/>
      <c r="O64" s="61"/>
      <c r="P64" s="60"/>
      <c r="Q64" s="63"/>
      <c r="R64" s="62"/>
    </row>
    <row r="65" spans="3:22" ht="15.95" customHeight="1">
      <c r="C65" s="198"/>
      <c r="D65" s="55" t="s">
        <v>20</v>
      </c>
      <c r="E65" s="42"/>
      <c r="F65" s="42"/>
      <c r="G65" s="42"/>
      <c r="H65" s="60"/>
      <c r="I65" s="61">
        <f>SUM(K65,M65,O65,Q65)</f>
        <v>463955499</v>
      </c>
      <c r="J65" s="143"/>
      <c r="K65" s="143">
        <v>463955499</v>
      </c>
      <c r="L65" s="153"/>
      <c r="M65" s="143"/>
      <c r="N65" s="60"/>
      <c r="O65" s="61"/>
      <c r="P65" s="60"/>
      <c r="Q65" s="63"/>
      <c r="R65" s="62"/>
    </row>
    <row r="66" spans="3:22" ht="15.95" customHeight="1">
      <c r="C66" s="198"/>
      <c r="D66" s="55" t="s">
        <v>21</v>
      </c>
      <c r="E66" s="42"/>
      <c r="F66" s="42"/>
      <c r="G66" s="42"/>
      <c r="H66" s="60"/>
      <c r="I66" s="63">
        <f>SUM(I67:I68)</f>
        <v>30000000</v>
      </c>
      <c r="J66" s="146"/>
      <c r="K66" s="146">
        <f>SUM(K67:K68)</f>
        <v>30000000</v>
      </c>
      <c r="L66" s="156"/>
      <c r="M66" s="146">
        <f>SUM(M67:M68)</f>
        <v>0</v>
      </c>
      <c r="N66" s="60"/>
      <c r="O66" s="63">
        <f>SUM(O67:O68)</f>
        <v>0</v>
      </c>
      <c r="P66" s="60"/>
      <c r="Q66" s="63">
        <f>SUM(Q67:Q68)</f>
        <v>0</v>
      </c>
      <c r="R66" s="59"/>
    </row>
    <row r="67" spans="3:22" ht="15.95" customHeight="1">
      <c r="C67" s="198"/>
      <c r="D67" s="42"/>
      <c r="E67" s="167" t="s">
        <v>131</v>
      </c>
      <c r="F67" s="42"/>
      <c r="G67" s="42"/>
      <c r="H67" s="60"/>
      <c r="I67" s="61">
        <f>SUM(K67,M67,O67,Q67)</f>
        <v>0</v>
      </c>
      <c r="J67" s="143"/>
      <c r="K67" s="143"/>
      <c r="L67" s="153"/>
      <c r="M67" s="143"/>
      <c r="N67" s="60"/>
      <c r="O67" s="61"/>
      <c r="P67" s="60"/>
      <c r="Q67" s="63"/>
      <c r="R67" s="62"/>
    </row>
    <row r="68" spans="3:22" ht="15.95" customHeight="1">
      <c r="C68" s="198"/>
      <c r="D68" s="42"/>
      <c r="E68" s="55" t="s">
        <v>22</v>
      </c>
      <c r="F68" s="42"/>
      <c r="G68" s="42"/>
      <c r="H68" s="60"/>
      <c r="I68" s="61">
        <f>SUM(K68,M68,O68,Q68)</f>
        <v>30000000</v>
      </c>
      <c r="J68" s="143"/>
      <c r="K68" s="143">
        <v>30000000</v>
      </c>
      <c r="L68" s="153"/>
      <c r="M68" s="143"/>
      <c r="N68" s="60"/>
      <c r="O68" s="61"/>
      <c r="P68" s="60"/>
      <c r="Q68" s="63"/>
      <c r="R68" s="62"/>
    </row>
    <row r="69" spans="3:22" ht="15.95" customHeight="1">
      <c r="C69" s="198"/>
      <c r="D69" s="55" t="s">
        <v>28</v>
      </c>
      <c r="E69" s="42"/>
      <c r="F69" s="42"/>
      <c r="G69" s="42"/>
      <c r="H69" s="67"/>
      <c r="I69" s="68">
        <f>SUM(K69,M69,O69,Q69)</f>
        <v>351213000</v>
      </c>
      <c r="J69" s="144"/>
      <c r="K69" s="144">
        <v>351213000</v>
      </c>
      <c r="L69" s="154"/>
      <c r="M69" s="144"/>
      <c r="N69" s="67"/>
      <c r="O69" s="68"/>
      <c r="P69" s="67"/>
      <c r="Q69" s="69"/>
      <c r="R69" s="62"/>
    </row>
    <row r="70" spans="3:22" ht="15.95" customHeight="1">
      <c r="C70" s="80" t="s">
        <v>23</v>
      </c>
      <c r="D70" s="85"/>
      <c r="E70" s="81"/>
      <c r="F70" s="81"/>
      <c r="G70" s="81"/>
      <c r="H70" s="86"/>
      <c r="I70" s="87">
        <f>SUM(I61,I65,I66,I69)</f>
        <v>1440768499</v>
      </c>
      <c r="J70" s="149"/>
      <c r="K70" s="149">
        <f>SUM(K61,K65,K66,K69)</f>
        <v>1440768499</v>
      </c>
      <c r="L70" s="159"/>
      <c r="M70" s="149">
        <f>SUM(M61,M65,M66,M69)</f>
        <v>0</v>
      </c>
      <c r="N70" s="86"/>
      <c r="O70" s="87">
        <f>SUM(O61,O65,O66,O69)</f>
        <v>0</v>
      </c>
      <c r="P70" s="86"/>
      <c r="Q70" s="87">
        <f>SUM(Q61,Q65,Q66,Q69)</f>
        <v>0</v>
      </c>
      <c r="R70" s="59"/>
    </row>
    <row r="71" spans="3:22" ht="15.95" customHeight="1">
      <c r="C71" s="88" t="s">
        <v>29</v>
      </c>
      <c r="D71" s="89"/>
      <c r="E71" s="66"/>
      <c r="F71" s="66"/>
      <c r="G71" s="66"/>
      <c r="H71" s="86"/>
      <c r="I71" s="87">
        <f>SUM(I60,I70)</f>
        <v>1645502999</v>
      </c>
      <c r="J71" s="149"/>
      <c r="K71" s="149">
        <f>SUM(K60,K70)</f>
        <v>1645502999</v>
      </c>
      <c r="L71" s="159"/>
      <c r="M71" s="149">
        <f>SUM(M60,M70)</f>
        <v>0</v>
      </c>
      <c r="N71" s="86"/>
      <c r="O71" s="87">
        <f>SUM(O60,O70)</f>
        <v>0</v>
      </c>
      <c r="P71" s="86"/>
      <c r="Q71" s="87">
        <f>SUM(Q60,Q70)</f>
        <v>0</v>
      </c>
      <c r="R71" s="59"/>
    </row>
    <row r="72" spans="3:22" ht="6.75" customHeight="1">
      <c r="C72" s="88"/>
      <c r="D72" s="89"/>
      <c r="E72" s="66"/>
      <c r="F72" s="66"/>
      <c r="G72" s="66"/>
      <c r="H72" s="86"/>
      <c r="I72" s="87"/>
      <c r="J72" s="149"/>
      <c r="K72" s="149"/>
      <c r="L72" s="159"/>
      <c r="M72" s="149"/>
      <c r="N72" s="86"/>
      <c r="O72" s="87"/>
      <c r="P72" s="86"/>
      <c r="Q72" s="87"/>
      <c r="R72" s="59"/>
    </row>
    <row r="73" spans="3:22" ht="15.75" customHeight="1">
      <c r="C73" s="90" t="s">
        <v>74</v>
      </c>
      <c r="D73" s="91"/>
      <c r="E73" s="91"/>
      <c r="F73" s="91"/>
      <c r="G73" s="91"/>
      <c r="H73" s="90"/>
      <c r="I73" s="79">
        <f>SUM(K73,M73,O73)</f>
        <v>462696250</v>
      </c>
      <c r="J73" s="62"/>
      <c r="K73" s="62">
        <v>462696250</v>
      </c>
      <c r="L73" s="160"/>
      <c r="M73" s="62"/>
      <c r="N73" s="90"/>
      <c r="O73" s="92"/>
      <c r="P73" s="90"/>
      <c r="Q73" s="93" t="s">
        <v>84</v>
      </c>
      <c r="R73" s="62"/>
      <c r="S73" s="94"/>
      <c r="T73" s="94"/>
      <c r="U73" s="94"/>
      <c r="V73" s="94"/>
    </row>
    <row r="74" spans="3:22" ht="15.75" customHeight="1">
      <c r="C74" s="90" t="s">
        <v>75</v>
      </c>
      <c r="D74" s="91"/>
      <c r="E74" s="91"/>
      <c r="F74" s="91"/>
      <c r="G74" s="91"/>
      <c r="H74" s="90"/>
      <c r="I74" s="92">
        <f>SUM(K74,M74,O74)</f>
        <v>335624501</v>
      </c>
      <c r="J74" s="150"/>
      <c r="K74" s="150">
        <v>335624501</v>
      </c>
      <c r="L74" s="161"/>
      <c r="M74" s="150"/>
      <c r="N74" s="90"/>
      <c r="O74" s="92"/>
      <c r="P74" s="90"/>
      <c r="Q74" s="93" t="s">
        <v>84</v>
      </c>
      <c r="R74" s="62"/>
      <c r="S74" s="94"/>
      <c r="T74" s="94"/>
      <c r="U74" s="94"/>
      <c r="V74" s="94"/>
    </row>
    <row r="75" spans="3:22" ht="15.75" customHeight="1">
      <c r="C75" s="90"/>
      <c r="D75" s="91"/>
      <c r="E75" s="91"/>
      <c r="F75" s="91"/>
      <c r="G75" s="95" t="s">
        <v>31</v>
      </c>
      <c r="H75" s="90"/>
      <c r="I75" s="96">
        <f>I74/I73</f>
        <v>0.72536680597692327</v>
      </c>
      <c r="J75" s="151"/>
      <c r="K75" s="97">
        <f>+K74/K73</f>
        <v>0.72536680597692327</v>
      </c>
      <c r="L75" s="162"/>
      <c r="M75" s="97" t="e">
        <f>+M74/M73</f>
        <v>#DIV/0!</v>
      </c>
      <c r="N75" s="90"/>
      <c r="O75" s="97" t="e">
        <f>+O74/O73</f>
        <v>#DIV/0!</v>
      </c>
      <c r="P75" s="90"/>
      <c r="Q75" s="98" t="s">
        <v>30</v>
      </c>
      <c r="R75" s="62"/>
      <c r="S75" s="94"/>
      <c r="T75" s="94"/>
      <c r="U75" s="94"/>
      <c r="V75" s="94"/>
    </row>
    <row r="76" spans="3:22">
      <c r="C76" s="99" t="s">
        <v>37</v>
      </c>
      <c r="G76" s="99"/>
      <c r="H76" s="100"/>
      <c r="K76" s="36">
        <f>K73-K74</f>
        <v>127071749</v>
      </c>
      <c r="M76" s="36">
        <f>M73-M74</f>
        <v>0</v>
      </c>
      <c r="O76" s="36">
        <f>O73-O74</f>
        <v>0</v>
      </c>
      <c r="P76" s="101"/>
      <c r="Q76" s="102"/>
    </row>
    <row r="77" spans="3:22">
      <c r="C77" s="103" t="s">
        <v>95</v>
      </c>
      <c r="D77" s="104"/>
      <c r="E77" s="105"/>
      <c r="F77" s="106"/>
      <c r="G77" s="103"/>
      <c r="H77" s="107"/>
      <c r="K77" s="108">
        <f>やってみようシート【特養】!C13</f>
        <v>27498000</v>
      </c>
      <c r="M77" s="108">
        <f>やってみようシート【特養】!D13</f>
        <v>0</v>
      </c>
      <c r="N77" s="108"/>
      <c r="O77" s="108">
        <f>やってみようシート【特養】!E13</f>
        <v>0</v>
      </c>
      <c r="P77" s="109"/>
      <c r="Q77" s="110"/>
    </row>
    <row r="78" spans="3:22">
      <c r="C78" s="103" t="s">
        <v>81</v>
      </c>
      <c r="D78" s="104"/>
      <c r="E78" s="105"/>
      <c r="F78" s="106"/>
      <c r="G78" s="103"/>
      <c r="H78" s="111"/>
      <c r="I78" s="108"/>
      <c r="J78" s="108"/>
      <c r="K78" s="108">
        <f>やってみようシート【特養】!C20</f>
        <v>140906786.12086242</v>
      </c>
      <c r="L78" s="108"/>
      <c r="M78" s="108" t="e">
        <f>やってみようシート【特養】!D20</f>
        <v>#DIV/0!</v>
      </c>
      <c r="N78" s="108"/>
      <c r="O78" s="108" t="e">
        <f>やってみようシート【特養】!E20</f>
        <v>#DIV/0!</v>
      </c>
      <c r="P78" s="109"/>
      <c r="Q78" s="110"/>
    </row>
    <row r="79" spans="3:22">
      <c r="C79" s="103" t="s">
        <v>82</v>
      </c>
      <c r="D79" s="104"/>
      <c r="E79" s="105"/>
      <c r="F79" s="106"/>
      <c r="G79" s="103"/>
      <c r="H79" s="111"/>
      <c r="I79" s="108"/>
      <c r="J79" s="108"/>
      <c r="K79" s="108">
        <f>やってみようシート【特養】!C21</f>
        <v>8013312.0000000075</v>
      </c>
      <c r="L79" s="108"/>
      <c r="M79" s="108">
        <f>やってみようシート【特養】!D21</f>
        <v>0</v>
      </c>
      <c r="N79" s="108"/>
      <c r="O79" s="108">
        <f>やってみようシート【特養】!E21</f>
        <v>0</v>
      </c>
      <c r="P79" s="109"/>
      <c r="Q79" s="110"/>
    </row>
    <row r="80" spans="3:22">
      <c r="C80" s="103" t="s">
        <v>83</v>
      </c>
      <c r="D80" s="104"/>
      <c r="E80" s="105"/>
      <c r="F80" s="106"/>
      <c r="G80" s="103"/>
      <c r="H80" s="112"/>
      <c r="I80" s="113"/>
      <c r="J80" s="113"/>
      <c r="K80" s="108">
        <f>やってみようシート【特養】!C23</f>
        <v>280653076.92307693</v>
      </c>
      <c r="L80" s="113"/>
      <c r="M80" s="108">
        <f>やってみようシート【特養】!D23</f>
        <v>0</v>
      </c>
      <c r="N80" s="108"/>
      <c r="O80" s="108">
        <f>やってみようシート【特養】!E23</f>
        <v>0</v>
      </c>
      <c r="P80" s="109"/>
      <c r="Q80" s="114"/>
    </row>
    <row r="81" spans="3:17">
      <c r="C81" s="115"/>
      <c r="D81" s="116"/>
      <c r="E81" s="117"/>
      <c r="F81" s="117"/>
      <c r="G81" s="118" t="s">
        <v>112</v>
      </c>
      <c r="H81" s="85"/>
      <c r="I81" s="119"/>
      <c r="J81" s="85"/>
      <c r="K81" s="85">
        <f>K77</f>
        <v>27498000</v>
      </c>
      <c r="L81" s="82"/>
      <c r="M81" s="85">
        <f>M77</f>
        <v>0</v>
      </c>
      <c r="N81" s="82"/>
      <c r="O81" s="85">
        <f>O77</f>
        <v>0</v>
      </c>
      <c r="P81" s="109"/>
      <c r="Q81" s="110"/>
    </row>
    <row r="82" spans="3:17">
      <c r="C82" s="76"/>
      <c r="D82" s="120"/>
      <c r="E82" s="120"/>
      <c r="F82" s="120"/>
      <c r="G82" s="140" t="s">
        <v>85</v>
      </c>
      <c r="H82" s="121"/>
      <c r="I82" s="122"/>
      <c r="J82" s="121"/>
      <c r="K82" s="165">
        <f>SUM(K78,K79)</f>
        <v>148920098.12086242</v>
      </c>
      <c r="L82" s="164"/>
      <c r="M82" s="165" t="e">
        <f>SUM(M78,M79)</f>
        <v>#DIV/0!</v>
      </c>
      <c r="N82" s="82"/>
      <c r="O82" s="85" t="e">
        <f>SUM(O78,O79)</f>
        <v>#DIV/0!</v>
      </c>
      <c r="P82" s="109"/>
      <c r="Q82" s="123"/>
    </row>
    <row r="83" spans="3:17">
      <c r="C83" s="76"/>
      <c r="D83" s="120"/>
      <c r="E83" s="120"/>
      <c r="F83" s="120"/>
      <c r="G83" s="121" t="s">
        <v>86</v>
      </c>
      <c r="H83" s="121"/>
      <c r="I83" s="122"/>
      <c r="J83" s="121"/>
      <c r="K83" s="165">
        <f>SUM(K80)</f>
        <v>280653076.92307693</v>
      </c>
      <c r="L83" s="164"/>
      <c r="M83" s="165">
        <f>SUM(M80)</f>
        <v>0</v>
      </c>
      <c r="N83" s="82"/>
      <c r="O83" s="119">
        <f>SUM(O80)</f>
        <v>0</v>
      </c>
      <c r="P83" s="109"/>
      <c r="Q83" s="123"/>
    </row>
    <row r="84" spans="3:17">
      <c r="C84" s="76"/>
      <c r="D84" s="120"/>
      <c r="E84" s="120"/>
      <c r="F84" s="120"/>
      <c r="G84" s="140" t="s">
        <v>113</v>
      </c>
      <c r="H84" s="121"/>
      <c r="I84" s="122"/>
      <c r="J84" s="121"/>
      <c r="K84" s="165">
        <f>SUM(K81:K83)</f>
        <v>457071175.04393935</v>
      </c>
      <c r="L84" s="164"/>
      <c r="M84" s="165" t="e">
        <f>SUM(M81:M83)</f>
        <v>#DIV/0!</v>
      </c>
      <c r="N84" s="82"/>
      <c r="O84" s="119" t="e">
        <f>SUM(O81:O83)</f>
        <v>#DIV/0!</v>
      </c>
      <c r="P84" s="109"/>
      <c r="Q84" s="123"/>
    </row>
    <row r="85" spans="3:17">
      <c r="C85" s="99" t="s">
        <v>38</v>
      </c>
      <c r="D85" s="124"/>
      <c r="E85" s="125"/>
      <c r="F85" s="120"/>
      <c r="G85" s="99"/>
      <c r="H85" s="120"/>
      <c r="I85" s="120"/>
      <c r="J85" s="120"/>
      <c r="K85" s="36">
        <f>K9+K31+K37+K10</f>
        <v>194713181</v>
      </c>
      <c r="L85" s="120"/>
      <c r="M85" s="36">
        <f>M9+M35+M37</f>
        <v>0</v>
      </c>
      <c r="O85" s="36">
        <f>O9+O35+O37</f>
        <v>0</v>
      </c>
      <c r="P85" s="109"/>
      <c r="Q85" s="123"/>
    </row>
    <row r="86" spans="3:17">
      <c r="C86" s="99" t="s">
        <v>146</v>
      </c>
      <c r="G86" s="99"/>
      <c r="K86" s="36">
        <v>114406725</v>
      </c>
      <c r="N86" s="36"/>
      <c r="P86" s="109"/>
      <c r="Q86" s="126"/>
    </row>
    <row r="87" spans="3:17">
      <c r="C87" s="99" t="s">
        <v>87</v>
      </c>
      <c r="G87" s="99"/>
      <c r="K87" s="36">
        <f>K85-K86</f>
        <v>80306456</v>
      </c>
      <c r="M87" s="36">
        <f>M85-M86</f>
        <v>0</v>
      </c>
      <c r="N87" s="36"/>
      <c r="O87" s="36">
        <f>O85-O86</f>
        <v>0</v>
      </c>
      <c r="P87" s="109"/>
      <c r="Q87" s="126"/>
    </row>
    <row r="88" spans="3:17">
      <c r="C88" s="127" t="s">
        <v>88</v>
      </c>
      <c r="F88" s="128"/>
      <c r="G88" s="127"/>
      <c r="H88" s="129"/>
      <c r="I88" s="130"/>
      <c r="J88" s="203">
        <f>K87-K84</f>
        <v>-376764719.04393935</v>
      </c>
      <c r="K88" s="204"/>
      <c r="L88" s="203" t="e">
        <f>M87-M84</f>
        <v>#DIV/0!</v>
      </c>
      <c r="M88" s="204"/>
      <c r="N88" s="200" t="e">
        <f>O87-O84</f>
        <v>#DIV/0!</v>
      </c>
      <c r="O88" s="201"/>
      <c r="P88" s="109"/>
      <c r="Q88" s="39"/>
    </row>
    <row r="89" spans="3:17">
      <c r="N89" s="36"/>
    </row>
    <row r="90" spans="3:17">
      <c r="N90" s="36"/>
    </row>
    <row r="91" spans="3:17">
      <c r="N91" s="36"/>
    </row>
  </sheetData>
  <mergeCells count="8">
    <mergeCell ref="I3:N3"/>
    <mergeCell ref="C8:C38"/>
    <mergeCell ref="C40:C59"/>
    <mergeCell ref="C61:C69"/>
    <mergeCell ref="N88:O88"/>
    <mergeCell ref="C5:Q5"/>
    <mergeCell ref="L88:M88"/>
    <mergeCell ref="J88:K88"/>
  </mergeCells>
  <phoneticPr fontId="22"/>
  <dataValidations count="1">
    <dataValidation errorStyle="warning" imeMode="disabled" operator="greaterThanOrEqual" allowBlank="1" showInputMessage="1" showErrorMessage="1" sqref="I67:M69 O67:O69 R18 O18 O9:O15 I73:M74 I23 Q61:R65 Q18:Q21 Q42:R51 Q67:R69 Q9:R15 I17:M21 I41 O61:O65 O42:O51 O53:O59 I42:M51 S48:S50 Q53:R59 I61:M65 I53:M59 I9:M15 I24:M38 Q24:Q38 O27:O38 R27:R38"/>
  </dataValidations>
  <pageMargins left="0.59055118110236227" right="0.39370078740157483" top="0.39370078740157483" bottom="0.39370078740157483" header="0.31496062992125984" footer="0.35433070866141736"/>
  <pageSetup paperSize="9" scale="61" firstPageNumber="2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やってみようシート【特養】</vt:lpstr>
      <vt:lpstr>平均貸借対照表【特養】</vt:lpstr>
      <vt:lpstr>やってみようシート【特養】!Print_Area</vt:lpstr>
      <vt:lpstr>平均貸借対照表【特養】!Print_Area</vt:lpstr>
      <vt:lpstr>平均貸借対照表【特養】!Print_Titles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YASUHIRO</dc:creator>
  <cp:lastModifiedBy>福田 遊</cp:lastModifiedBy>
  <cp:lastPrinted>2018-12-26T03:05:17Z</cp:lastPrinted>
  <dcterms:created xsi:type="dcterms:W3CDTF">2012-10-17T13:00:02Z</dcterms:created>
  <dcterms:modified xsi:type="dcterms:W3CDTF">2018-12-26T03:05:50Z</dcterms:modified>
</cp:coreProperties>
</file>