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192.168.0.12\研修チーム\社会福祉法人会計の実務（追補版）\ホームページ用\"/>
    </mc:Choice>
  </mc:AlternateContent>
  <xr:revisionPtr revIDLastSave="0" documentId="8_{4A5A2A28-006D-4F2F-9209-99253031674C}" xr6:coauthVersionLast="40" xr6:coauthVersionMax="40" xr10:uidLastSave="{00000000-0000-0000-0000-000000000000}"/>
  <bookViews>
    <workbookView xWindow="0" yWindow="0" windowWidth="28800" windowHeight="12075" xr2:uid="{7A91D1BE-BA12-48A0-9A25-77E6ABC3513D}"/>
  </bookViews>
  <sheets>
    <sheet name="やってみようシート" sheetId="4" r:id="rId1"/>
    <sheet name="やってみようシート入力ガイド" sheetId="1" r:id="rId2"/>
    <sheet name="建築単価上昇率" sheetId="6" r:id="rId3"/>
  </sheets>
  <definedNames>
    <definedName name="_xlnm.Print_Area" localSheetId="0">やってみようシート!$A$1:$G$32</definedName>
    <definedName name="_xlnm.Print_Area" localSheetId="1">やってみようシート入力ガイド!$A$1:$V$38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1" i="1" l="1"/>
  <c r="Y10" i="1" l="1"/>
  <c r="Y9" i="1"/>
  <c r="Y8" i="1"/>
  <c r="Y7" i="1"/>
  <c r="Y6" i="1"/>
  <c r="Y5" i="1"/>
  <c r="X10" i="1"/>
  <c r="X9" i="1"/>
  <c r="X8" i="1"/>
  <c r="X7" i="1"/>
  <c r="X6" i="1"/>
  <c r="X5" i="1"/>
  <c r="Y4" i="1"/>
  <c r="X4" i="1"/>
  <c r="C16" i="4" l="1"/>
  <c r="C15" i="4"/>
  <c r="E4" i="4" l="1"/>
  <c r="D4" i="4"/>
  <c r="I31" i="1"/>
  <c r="D26" i="4" s="1"/>
  <c r="K31" i="1"/>
  <c r="E26" i="4" s="1"/>
  <c r="C26" i="4"/>
  <c r="C20" i="4"/>
  <c r="C18" i="4"/>
  <c r="C17" i="4"/>
  <c r="C12" i="4"/>
  <c r="C11" i="4"/>
  <c r="C10" i="4"/>
  <c r="C9" i="4"/>
  <c r="C4" i="4"/>
  <c r="C7" i="4"/>
  <c r="C6" i="4"/>
  <c r="C13" i="4" l="1"/>
  <c r="D13" i="4"/>
  <c r="E13" i="4"/>
  <c r="E19" i="4"/>
  <c r="D19" i="4"/>
  <c r="F15" i="4"/>
  <c r="D5" i="4"/>
  <c r="F20" i="4"/>
  <c r="F17" i="4"/>
  <c r="F16" i="4"/>
  <c r="F12" i="4"/>
  <c r="F11" i="4"/>
  <c r="F10" i="4"/>
  <c r="F7" i="4"/>
  <c r="E5" i="4"/>
  <c r="C19" i="4"/>
  <c r="C5" i="4"/>
  <c r="F6" i="4"/>
  <c r="C8" i="4"/>
  <c r="F18" i="4"/>
  <c r="F9" i="4"/>
  <c r="C24" i="4" l="1"/>
  <c r="C21" i="4"/>
  <c r="C22" i="4"/>
  <c r="F22" i="4" s="1"/>
  <c r="C14" i="4"/>
  <c r="F5" i="4"/>
  <c r="F26" i="4"/>
  <c r="F19" i="4"/>
  <c r="D14" i="4"/>
  <c r="F13" i="4"/>
  <c r="F8" i="4"/>
  <c r="E14" i="4"/>
  <c r="F24" i="4" l="1"/>
  <c r="F21" i="4"/>
  <c r="F14" i="4"/>
  <c r="C23" i="4"/>
  <c r="C25" i="4" s="1"/>
  <c r="F23" i="4" l="1"/>
  <c r="F25" i="4"/>
  <c r="I33" i="1" l="1"/>
  <c r="K33" i="1"/>
  <c r="E27" i="4" s="1"/>
  <c r="G33" i="1"/>
  <c r="C27" i="4" s="1"/>
  <c r="D27" i="4" l="1"/>
  <c r="C28" i="4"/>
  <c r="F27" i="4" l="1"/>
  <c r="F28" i="4"/>
  <c r="C29" i="4"/>
  <c r="C30" i="4" s="1"/>
  <c r="F29" i="4" l="1"/>
  <c r="F30" i="4"/>
</calcChain>
</file>

<file path=xl/sharedStrings.xml><?xml version="1.0" encoding="utf-8"?>
<sst xmlns="http://schemas.openxmlformats.org/spreadsheetml/2006/main" count="167" uniqueCount="160">
  <si>
    <t>やってみようシート入力ガイド</t>
    <rPh sb="9" eb="11">
      <t>ニュウリョク</t>
    </rPh>
    <phoneticPr fontId="2"/>
  </si>
  <si>
    <t>※準備する資料</t>
    <rPh sb="1" eb="3">
      <t>ジュンビ</t>
    </rPh>
    <rPh sb="5" eb="7">
      <t>シリョウ</t>
    </rPh>
    <phoneticPr fontId="2"/>
  </si>
  <si>
    <t>設備資金当初借入金額</t>
    <rPh sb="0" eb="2">
      <t>セツビ</t>
    </rPh>
    <rPh sb="2" eb="4">
      <t>シキン</t>
    </rPh>
    <rPh sb="4" eb="6">
      <t>トウショ</t>
    </rPh>
    <rPh sb="6" eb="8">
      <t>カリイレ</t>
    </rPh>
    <rPh sb="8" eb="10">
      <t>キンガク</t>
    </rPh>
    <phoneticPr fontId="2"/>
  </si>
  <si>
    <t>設備資金借入金残額</t>
    <rPh sb="0" eb="2">
      <t>セツビ</t>
    </rPh>
    <rPh sb="2" eb="4">
      <t>シキン</t>
    </rPh>
    <rPh sb="4" eb="6">
      <t>カリイレ</t>
    </rPh>
    <rPh sb="6" eb="7">
      <t>キン</t>
    </rPh>
    <rPh sb="7" eb="9">
      <t>ザンガク</t>
    </rPh>
    <phoneticPr fontId="2"/>
  </si>
  <si>
    <t>建物等の築後経過年数</t>
    <rPh sb="0" eb="2">
      <t>タテモノ</t>
    </rPh>
    <rPh sb="2" eb="3">
      <t>トウ</t>
    </rPh>
    <rPh sb="4" eb="5">
      <t>チク</t>
    </rPh>
    <rPh sb="5" eb="6">
      <t>ゴ</t>
    </rPh>
    <rPh sb="6" eb="8">
      <t>ケイカ</t>
    </rPh>
    <rPh sb="8" eb="10">
      <t>ネンスウ</t>
    </rPh>
    <phoneticPr fontId="2"/>
  </si>
  <si>
    <t>建物建築面積（㎡）</t>
    <rPh sb="0" eb="2">
      <t>タテモノ</t>
    </rPh>
    <rPh sb="2" eb="4">
      <t>ケンチク</t>
    </rPh>
    <rPh sb="4" eb="6">
      <t>メンセキ</t>
    </rPh>
    <phoneticPr fontId="2"/>
  </si>
  <si>
    <t>建築単価等上昇率</t>
    <rPh sb="0" eb="2">
      <t>ケンチク</t>
    </rPh>
    <rPh sb="2" eb="4">
      <t>タンカ</t>
    </rPh>
    <rPh sb="4" eb="5">
      <t>トウ</t>
    </rPh>
    <rPh sb="5" eb="7">
      <t>ジョウショウ</t>
    </rPh>
    <rPh sb="7" eb="8">
      <t>リツ</t>
    </rPh>
    <phoneticPr fontId="2"/>
  </si>
  <si>
    <t>試算時の施設整備補助率</t>
    <rPh sb="0" eb="2">
      <t>シサン</t>
    </rPh>
    <rPh sb="2" eb="3">
      <t>ジ</t>
    </rPh>
    <rPh sb="4" eb="6">
      <t>シセツ</t>
    </rPh>
    <rPh sb="6" eb="8">
      <t>セイビ</t>
    </rPh>
    <rPh sb="8" eb="10">
      <t>ホジョ</t>
    </rPh>
    <rPh sb="10" eb="11">
      <t>リツ</t>
    </rPh>
    <phoneticPr fontId="2"/>
  </si>
  <si>
    <t>Ａ）現金預金・有価証券・積立資産合計</t>
    <rPh sb="2" eb="4">
      <t>ゲンキン</t>
    </rPh>
    <rPh sb="4" eb="6">
      <t>ヨキン</t>
    </rPh>
    <rPh sb="7" eb="9">
      <t>ユウカ</t>
    </rPh>
    <rPh sb="9" eb="11">
      <t>ショウケン</t>
    </rPh>
    <rPh sb="12" eb="14">
      <t>ツミタテ</t>
    </rPh>
    <rPh sb="14" eb="16">
      <t>シサン</t>
    </rPh>
    <rPh sb="16" eb="18">
      <t>ゴウケイ</t>
    </rPh>
    <phoneticPr fontId="2"/>
  </si>
  <si>
    <t>Ｂ）運転資金必要額</t>
    <rPh sb="2" eb="4">
      <t>ウンテン</t>
    </rPh>
    <rPh sb="4" eb="6">
      <t>シキン</t>
    </rPh>
    <rPh sb="6" eb="8">
      <t>ヒツヨウ</t>
    </rPh>
    <rPh sb="8" eb="9">
      <t>ガク</t>
    </rPh>
    <phoneticPr fontId="2"/>
  </si>
  <si>
    <t>※入力内容</t>
    <rPh sb="1" eb="3">
      <t>ニュウリョク</t>
    </rPh>
    <rPh sb="3" eb="5">
      <t>ナイヨウ</t>
    </rPh>
    <phoneticPr fontId="2"/>
  </si>
  <si>
    <t>Ａ-1）現金預金</t>
    <rPh sb="4" eb="6">
      <t>ゲンキン</t>
    </rPh>
    <rPh sb="6" eb="8">
      <t>ヨキン</t>
    </rPh>
    <phoneticPr fontId="2"/>
  </si>
  <si>
    <t>Ａ-2）有価証券</t>
    <rPh sb="4" eb="6">
      <t>ユウカ</t>
    </rPh>
    <rPh sb="6" eb="8">
      <t>ショウケン</t>
    </rPh>
    <phoneticPr fontId="2"/>
  </si>
  <si>
    <t>Ａ-3）投資有価証券</t>
    <rPh sb="4" eb="6">
      <t>トウシ</t>
    </rPh>
    <rPh sb="6" eb="8">
      <t>ユウカ</t>
    </rPh>
    <rPh sb="8" eb="10">
      <t>ショウケン</t>
    </rPh>
    <phoneticPr fontId="2"/>
  </si>
  <si>
    <t>Ａ-4）積立資産</t>
    <rPh sb="4" eb="6">
      <t>ツミタテ</t>
    </rPh>
    <rPh sb="6" eb="8">
      <t>シサン</t>
    </rPh>
    <phoneticPr fontId="2"/>
  </si>
  <si>
    <t>A-1）～A-4）の合計額</t>
    <rPh sb="10" eb="12">
      <t>ゴウケイ</t>
    </rPh>
    <rPh sb="12" eb="13">
      <t>ガク</t>
    </rPh>
    <phoneticPr fontId="2"/>
  </si>
  <si>
    <t>B-1）事業活動支出計</t>
    <rPh sb="4" eb="6">
      <t>ジギョウ</t>
    </rPh>
    <rPh sb="6" eb="8">
      <t>カツドウ</t>
    </rPh>
    <rPh sb="8" eb="10">
      <t>シシュツ</t>
    </rPh>
    <rPh sb="10" eb="11">
      <t>ケイ</t>
    </rPh>
    <phoneticPr fontId="2"/>
  </si>
  <si>
    <t>B-1）×3か月/12か月</t>
    <rPh sb="7" eb="8">
      <t>ゲツ</t>
    </rPh>
    <rPh sb="12" eb="13">
      <t>ゲツ</t>
    </rPh>
    <phoneticPr fontId="2"/>
  </si>
  <si>
    <t>市区町村等の要綱から算定する。（地域ごとに異なるため要調査）</t>
    <rPh sb="0" eb="2">
      <t>シク</t>
    </rPh>
    <rPh sb="2" eb="4">
      <t>チョウソン</t>
    </rPh>
    <rPh sb="4" eb="5">
      <t>トウ</t>
    </rPh>
    <rPh sb="6" eb="8">
      <t>ヨウコウ</t>
    </rPh>
    <rPh sb="10" eb="12">
      <t>サンテイ</t>
    </rPh>
    <rPh sb="16" eb="18">
      <t>チイキ</t>
    </rPh>
    <rPh sb="21" eb="22">
      <t>コト</t>
    </rPh>
    <rPh sb="26" eb="27">
      <t>ヨウ</t>
    </rPh>
    <rPh sb="27" eb="29">
      <t>チョウサ</t>
    </rPh>
    <phoneticPr fontId="2"/>
  </si>
  <si>
    <t>年度</t>
    <rPh sb="0" eb="2">
      <t>ネンド</t>
    </rPh>
    <phoneticPr fontId="2"/>
  </si>
  <si>
    <t>1960以前</t>
    <rPh sb="4" eb="6">
      <t>イゼン</t>
    </rPh>
    <phoneticPr fontId="2"/>
  </si>
  <si>
    <t>▲▲園</t>
    <rPh sb="2" eb="3">
      <t>エン</t>
    </rPh>
    <phoneticPr fontId="2"/>
  </si>
  <si>
    <t>××園</t>
    <rPh sb="2" eb="3">
      <t>エン</t>
    </rPh>
    <phoneticPr fontId="2"/>
  </si>
  <si>
    <t>□□園</t>
    <rPh sb="2" eb="3">
      <t>エン</t>
    </rPh>
    <phoneticPr fontId="2"/>
  </si>
  <si>
    <t>＜施設整備計画における所有資金超過額及び計画的積立必要資産の充足・未充足額算出表＞</t>
    <rPh sb="1" eb="3">
      <t>シセツ</t>
    </rPh>
    <rPh sb="3" eb="5">
      <t>セイビ</t>
    </rPh>
    <rPh sb="5" eb="7">
      <t>ケイカク</t>
    </rPh>
    <rPh sb="18" eb="20">
      <t>オ</t>
    </rPh>
    <rPh sb="23" eb="25">
      <t>ツミタテ</t>
    </rPh>
    <rPh sb="25" eb="27">
      <t>ヒツヨウ</t>
    </rPh>
    <rPh sb="39" eb="40">
      <t>ヒョウ</t>
    </rPh>
    <phoneticPr fontId="12"/>
  </si>
  <si>
    <t>拠点区分</t>
    <rPh sb="0" eb="2">
      <t>キョテン</t>
    </rPh>
    <rPh sb="2" eb="4">
      <t>クブン</t>
    </rPh>
    <phoneticPr fontId="16"/>
  </si>
  <si>
    <t>法人合計</t>
    <rPh sb="0" eb="2">
      <t>ホウジン</t>
    </rPh>
    <rPh sb="2" eb="4">
      <t>ゴウケイ</t>
    </rPh>
    <phoneticPr fontId="16"/>
  </si>
  <si>
    <t>自己負担減価償却累計額</t>
    <rPh sb="0" eb="2">
      <t>ジコ</t>
    </rPh>
    <rPh sb="2" eb="5">
      <t>フタンゲン</t>
    </rPh>
    <rPh sb="5" eb="6">
      <t>カ</t>
    </rPh>
    <rPh sb="6" eb="8">
      <t>ショウキャク</t>
    </rPh>
    <rPh sb="8" eb="11">
      <t>ルイケイガク</t>
    </rPh>
    <phoneticPr fontId="16"/>
  </si>
  <si>
    <t>（☆１－☆２）</t>
    <phoneticPr fontId="16"/>
  </si>
  <si>
    <t>☆１減価償却費の累計額</t>
    <phoneticPr fontId="12"/>
  </si>
  <si>
    <t>☆1と☆２は固定資産管理台帳より（附属明細書「基本財産及びその他の固定資産（有形･無形固定資産）の明細書」から求めることも出来る｡以下同じ。）
☆２には元金償還金補助金を含む</t>
    <rPh sb="6" eb="10">
      <t>コテイシサン</t>
    </rPh>
    <rPh sb="10" eb="12">
      <t>カンリ</t>
    </rPh>
    <rPh sb="12" eb="14">
      <t>ダイチョウ</t>
    </rPh>
    <rPh sb="17" eb="19">
      <t>フゾク</t>
    </rPh>
    <rPh sb="19" eb="22">
      <t>メイサイショ</t>
    </rPh>
    <rPh sb="55" eb="56">
      <t>モト</t>
    </rPh>
    <rPh sb="61" eb="63">
      <t>デキ</t>
    </rPh>
    <rPh sb="65" eb="67">
      <t>イカ</t>
    </rPh>
    <rPh sb="67" eb="68">
      <t>オナ</t>
    </rPh>
    <phoneticPr fontId="12"/>
  </si>
  <si>
    <t>☆２国庫補助金等特別積立金取崩累計額</t>
    <rPh sb="2" eb="4">
      <t>コッコ</t>
    </rPh>
    <rPh sb="4" eb="7">
      <t>ホジョキン</t>
    </rPh>
    <rPh sb="7" eb="8">
      <t>トウ</t>
    </rPh>
    <rPh sb="8" eb="10">
      <t>トクベツ</t>
    </rPh>
    <rPh sb="10" eb="12">
      <t>ツミタテ</t>
    </rPh>
    <rPh sb="12" eb="13">
      <t>キン</t>
    </rPh>
    <rPh sb="13" eb="15">
      <t>トリクズシ</t>
    </rPh>
    <rPh sb="15" eb="18">
      <t>ルイケイガク</t>
    </rPh>
    <phoneticPr fontId="12"/>
  </si>
  <si>
    <t>☆３（☆２／☆１）</t>
    <phoneticPr fontId="12"/>
  </si>
  <si>
    <t>実績補助率（☆1，☆2から算定）</t>
    <rPh sb="0" eb="2">
      <t>ジッセキ</t>
    </rPh>
    <rPh sb="2" eb="5">
      <t>ホジョリツ</t>
    </rPh>
    <rPh sb="13" eb="15">
      <t>サンテイ</t>
    </rPh>
    <phoneticPr fontId="12"/>
  </si>
  <si>
    <t>設備資金当初借入金額</t>
    <rPh sb="4" eb="6">
      <t>トウショ</t>
    </rPh>
    <rPh sb="9" eb="10">
      <t>ガク</t>
    </rPh>
    <phoneticPr fontId="12"/>
  </si>
  <si>
    <t>設備資金借入金当初借入額</t>
    <rPh sb="0" eb="2">
      <t>セツビ</t>
    </rPh>
    <rPh sb="2" eb="4">
      <t>シキン</t>
    </rPh>
    <rPh sb="4" eb="6">
      <t>カリイレ</t>
    </rPh>
    <rPh sb="6" eb="7">
      <t>キン</t>
    </rPh>
    <rPh sb="7" eb="9">
      <t>トウショ</t>
    </rPh>
    <rPh sb="9" eb="11">
      <t>カリイレ</t>
    </rPh>
    <rPh sb="11" eb="12">
      <t>ガク</t>
    </rPh>
    <phoneticPr fontId="12"/>
  </si>
  <si>
    <t>設備資金借入金残額</t>
    <rPh sb="0" eb="2">
      <t>セツビ</t>
    </rPh>
    <rPh sb="2" eb="4">
      <t>シキン</t>
    </rPh>
    <rPh sb="4" eb="7">
      <t>カリイレキン</t>
    </rPh>
    <rPh sb="7" eb="8">
      <t>ザン</t>
    </rPh>
    <rPh sb="8" eb="9">
      <t>ガク</t>
    </rPh>
    <phoneticPr fontId="16"/>
  </si>
  <si>
    <t>決算書又は借入金附属明細書より期末残高</t>
    <rPh sb="0" eb="3">
      <t>ケッサンショ</t>
    </rPh>
    <rPh sb="3" eb="4">
      <t>マタ</t>
    </rPh>
    <rPh sb="5" eb="8">
      <t>カリイレキン</t>
    </rPh>
    <rPh sb="8" eb="10">
      <t>フゾク</t>
    </rPh>
    <rPh sb="10" eb="13">
      <t>メイサイショ</t>
    </rPh>
    <rPh sb="15" eb="17">
      <t>キマツ</t>
    </rPh>
    <rPh sb="17" eb="19">
      <t>ザンダカ</t>
    </rPh>
    <phoneticPr fontId="12"/>
  </si>
  <si>
    <t>設備資金借入金償還額</t>
    <phoneticPr fontId="12"/>
  </si>
  <si>
    <t>自己金融積立資産（借入金返済後）①</t>
    <rPh sb="0" eb="2">
      <t>ジコ</t>
    </rPh>
    <rPh sb="2" eb="4">
      <t>キンユウ</t>
    </rPh>
    <rPh sb="4" eb="6">
      <t>ツミタテ</t>
    </rPh>
    <rPh sb="6" eb="8">
      <t>シサン</t>
    </rPh>
    <rPh sb="9" eb="12">
      <t>カリイレキン</t>
    </rPh>
    <rPh sb="12" eb="14">
      <t>ヘンサイ</t>
    </rPh>
    <rPh sb="14" eb="15">
      <t>ゴ</t>
    </rPh>
    <phoneticPr fontId="16"/>
  </si>
  <si>
    <t>自己負担減価償却累計額により資金回収している額（１－３）
マイナスは、自己金融では返済できなかった利益財源返済額</t>
    <rPh sb="0" eb="2">
      <t>ジコ</t>
    </rPh>
    <rPh sb="2" eb="4">
      <t>フタン</t>
    </rPh>
    <rPh sb="4" eb="6">
      <t>ゲンカ</t>
    </rPh>
    <rPh sb="6" eb="8">
      <t>ショウキャク</t>
    </rPh>
    <rPh sb="8" eb="11">
      <t>ルイケイガク</t>
    </rPh>
    <rPh sb="14" eb="16">
      <t>シキン</t>
    </rPh>
    <rPh sb="16" eb="18">
      <t>カイシュウ</t>
    </rPh>
    <rPh sb="22" eb="23">
      <t>ガク</t>
    </rPh>
    <rPh sb="35" eb="37">
      <t>ジコ</t>
    </rPh>
    <rPh sb="37" eb="39">
      <t>キンユウ</t>
    </rPh>
    <rPh sb="41" eb="43">
      <t>ヘンサイ</t>
    </rPh>
    <rPh sb="49" eb="51">
      <t>リエキ</t>
    </rPh>
    <rPh sb="51" eb="53">
      <t>ザイゲン</t>
    </rPh>
    <rPh sb="53" eb="55">
      <t>ヘンサイ</t>
    </rPh>
    <rPh sb="55" eb="56">
      <t>ガク</t>
    </rPh>
    <phoneticPr fontId="16"/>
  </si>
  <si>
    <t>建物取得価額（附属設備含む）</t>
    <rPh sb="0" eb="2">
      <t>タテモノ</t>
    </rPh>
    <rPh sb="2" eb="4">
      <t>シュトク</t>
    </rPh>
    <rPh sb="4" eb="6">
      <t>カガク</t>
    </rPh>
    <rPh sb="7" eb="9">
      <t>フゾク</t>
    </rPh>
    <rPh sb="9" eb="11">
      <t>セツビ</t>
    </rPh>
    <rPh sb="11" eb="12">
      <t>フク</t>
    </rPh>
    <phoneticPr fontId="16"/>
  </si>
  <si>
    <t>固定資産管理台帳より期末における取得価額（増築等資本的支出含む）</t>
    <rPh sb="0" eb="4">
      <t>コテイシサン</t>
    </rPh>
    <rPh sb="4" eb="6">
      <t>カンリ</t>
    </rPh>
    <rPh sb="6" eb="8">
      <t>ダイチョウ</t>
    </rPh>
    <rPh sb="21" eb="23">
      <t>ゾウチク</t>
    </rPh>
    <rPh sb="23" eb="24">
      <t>トウ</t>
    </rPh>
    <phoneticPr fontId="12"/>
  </si>
  <si>
    <t>建物等の築後経過年数</t>
    <rPh sb="0" eb="2">
      <t>タテモノ</t>
    </rPh>
    <rPh sb="2" eb="3">
      <t>トウ</t>
    </rPh>
    <rPh sb="4" eb="6">
      <t>チクゴ</t>
    </rPh>
    <rPh sb="6" eb="8">
      <t>ケイカ</t>
    </rPh>
    <rPh sb="8" eb="10">
      <t>ネンスウ</t>
    </rPh>
    <phoneticPr fontId="12"/>
  </si>
  <si>
    <t>拠点区分単位で増築等資本的支出がある場合も本体取得年度から算定。</t>
    <rPh sb="0" eb="2">
      <t>キョテン</t>
    </rPh>
    <rPh sb="2" eb="4">
      <t>クブン</t>
    </rPh>
    <rPh sb="4" eb="6">
      <t>タンイ</t>
    </rPh>
    <rPh sb="7" eb="9">
      <t>ゾウチク</t>
    </rPh>
    <rPh sb="9" eb="10">
      <t>トウ</t>
    </rPh>
    <rPh sb="10" eb="13">
      <t>シホンテキ</t>
    </rPh>
    <rPh sb="13" eb="15">
      <t>シシュツ</t>
    </rPh>
    <rPh sb="18" eb="20">
      <t>バアイ</t>
    </rPh>
    <rPh sb="21" eb="23">
      <t>ホンタイ</t>
    </rPh>
    <rPh sb="23" eb="25">
      <t>シュトク</t>
    </rPh>
    <rPh sb="25" eb="27">
      <t>ネンド</t>
    </rPh>
    <rPh sb="29" eb="31">
      <t>サンテイ</t>
    </rPh>
    <phoneticPr fontId="12"/>
  </si>
  <si>
    <t>建物建築面積（㎡）</t>
    <rPh sb="0" eb="2">
      <t>タテモノ</t>
    </rPh>
    <rPh sb="2" eb="4">
      <t>ケンチク</t>
    </rPh>
    <rPh sb="4" eb="6">
      <t>メンセキ</t>
    </rPh>
    <phoneticPr fontId="16"/>
  </si>
  <si>
    <t>固定資産管理台帳又は定款又は登記簿又は社会福祉充実残額計算シートより</t>
    <rPh sb="0" eb="4">
      <t>コテイシサン</t>
    </rPh>
    <rPh sb="4" eb="6">
      <t>カンリ</t>
    </rPh>
    <rPh sb="6" eb="8">
      <t>ダイチョウ</t>
    </rPh>
    <rPh sb="8" eb="9">
      <t>マタ</t>
    </rPh>
    <rPh sb="10" eb="12">
      <t>テイカン</t>
    </rPh>
    <rPh sb="12" eb="13">
      <t>マタ</t>
    </rPh>
    <rPh sb="14" eb="17">
      <t>トウキボ</t>
    </rPh>
    <rPh sb="17" eb="18">
      <t>マタ</t>
    </rPh>
    <rPh sb="19" eb="21">
      <t>シャカイ</t>
    </rPh>
    <rPh sb="21" eb="23">
      <t>フクシ</t>
    </rPh>
    <rPh sb="23" eb="25">
      <t>ジュウジツ</t>
    </rPh>
    <rPh sb="25" eb="27">
      <t>ザンガク</t>
    </rPh>
    <rPh sb="27" eb="29">
      <t>ケイサン</t>
    </rPh>
    <phoneticPr fontId="16"/>
  </si>
  <si>
    <t>建築単価等上昇率</t>
    <rPh sb="0" eb="2">
      <t>ケンチク</t>
    </rPh>
    <rPh sb="2" eb="4">
      <t>タンカ</t>
    </rPh>
    <rPh sb="4" eb="5">
      <t>トウ</t>
    </rPh>
    <rPh sb="5" eb="8">
      <t>ジョウショウリツ</t>
    </rPh>
    <phoneticPr fontId="16"/>
  </si>
  <si>
    <t>課長通知デフレーター又は実績上昇率（㎡25万円／（5／７））の何れか大きい率</t>
    <rPh sb="0" eb="2">
      <t>カチョウ</t>
    </rPh>
    <rPh sb="2" eb="4">
      <t>ツウチ</t>
    </rPh>
    <rPh sb="10" eb="11">
      <t>マタ</t>
    </rPh>
    <rPh sb="12" eb="14">
      <t>ジッセキ</t>
    </rPh>
    <rPh sb="14" eb="17">
      <t>ジョウショウリツ</t>
    </rPh>
    <rPh sb="21" eb="23">
      <t>マンエン</t>
    </rPh>
    <rPh sb="31" eb="32">
      <t>イズ</t>
    </rPh>
    <rPh sb="34" eb="35">
      <t>オオ</t>
    </rPh>
    <rPh sb="37" eb="38">
      <t>リツ</t>
    </rPh>
    <phoneticPr fontId="16"/>
  </si>
  <si>
    <t>(５×８）建物取得価額×建築単価等上昇率</t>
    <rPh sb="5" eb="7">
      <t>タテモノ</t>
    </rPh>
    <rPh sb="7" eb="9">
      <t>シュトク</t>
    </rPh>
    <rPh sb="9" eb="11">
      <t>カガク</t>
    </rPh>
    <rPh sb="12" eb="14">
      <t>ケンチク</t>
    </rPh>
    <rPh sb="14" eb="16">
      <t>タンカ</t>
    </rPh>
    <rPh sb="16" eb="17">
      <t>トウ</t>
    </rPh>
    <rPh sb="17" eb="20">
      <t>ジョウショウリツ</t>
    </rPh>
    <phoneticPr fontId="16"/>
  </si>
  <si>
    <t>試算時の施設整備補助率</t>
    <rPh sb="0" eb="2">
      <t>シサン</t>
    </rPh>
    <rPh sb="2" eb="3">
      <t>ジ</t>
    </rPh>
    <rPh sb="4" eb="6">
      <t>シセツ</t>
    </rPh>
    <rPh sb="6" eb="8">
      <t>セイビ</t>
    </rPh>
    <rPh sb="8" eb="10">
      <t>ホジョ</t>
    </rPh>
    <rPh sb="10" eb="11">
      <t>リツ</t>
    </rPh>
    <phoneticPr fontId="16"/>
  </si>
  <si>
    <t>市区町村等の要綱から算定（地域ごとに異なるため要調査）</t>
    <rPh sb="0" eb="4">
      <t>シクチョウソン</t>
    </rPh>
    <rPh sb="4" eb="5">
      <t>トウ</t>
    </rPh>
    <rPh sb="6" eb="8">
      <t>ヨウコウ</t>
    </rPh>
    <rPh sb="10" eb="12">
      <t>サンテイ</t>
    </rPh>
    <rPh sb="18" eb="19">
      <t>コト</t>
    </rPh>
    <rPh sb="23" eb="24">
      <t>ヨウ</t>
    </rPh>
    <rPh sb="24" eb="25">
      <t>チョウ</t>
    </rPh>
    <phoneticPr fontId="16"/>
  </si>
  <si>
    <t>補助率低下準備要積立額②</t>
    <rPh sb="0" eb="3">
      <t>ホジョリツ</t>
    </rPh>
    <rPh sb="3" eb="5">
      <t>テイカ</t>
    </rPh>
    <rPh sb="5" eb="7">
      <t>ジュンビ</t>
    </rPh>
    <rPh sb="7" eb="8">
      <t>ヨウ</t>
    </rPh>
    <rPh sb="8" eb="11">
      <t>ツミタテガク</t>
    </rPh>
    <phoneticPr fontId="16"/>
  </si>
  <si>
    <t>建物再取得見込額×補助率低下（☆３ー１０試算時補助率）＊経過年数／法定耐用年数</t>
    <rPh sb="0" eb="2">
      <t>タテモノ</t>
    </rPh>
    <rPh sb="2" eb="5">
      <t>サイシュトク</t>
    </rPh>
    <rPh sb="5" eb="8">
      <t>ミコミガク</t>
    </rPh>
    <rPh sb="9" eb="12">
      <t>ホジョリツ</t>
    </rPh>
    <rPh sb="12" eb="14">
      <t>テイカ</t>
    </rPh>
    <rPh sb="20" eb="23">
      <t>シサンジ</t>
    </rPh>
    <rPh sb="23" eb="26">
      <t>ホジョリツ</t>
    </rPh>
    <rPh sb="28" eb="30">
      <t>ケイカ</t>
    </rPh>
    <rPh sb="30" eb="32">
      <t>ネンスウ</t>
    </rPh>
    <rPh sb="33" eb="35">
      <t>ホウテイ</t>
    </rPh>
    <rPh sb="35" eb="37">
      <t>タイヨウ</t>
    </rPh>
    <rPh sb="37" eb="39">
      <t>ネンスウ</t>
    </rPh>
    <phoneticPr fontId="16"/>
  </si>
  <si>
    <t>建築単価上昇分の準備額③</t>
    <rPh sb="0" eb="2">
      <t>ケンチク</t>
    </rPh>
    <rPh sb="2" eb="4">
      <t>タンカ</t>
    </rPh>
    <rPh sb="4" eb="6">
      <t>ジョウショウ</t>
    </rPh>
    <rPh sb="6" eb="7">
      <t>ブン</t>
    </rPh>
    <rPh sb="8" eb="10">
      <t>ジュンビ</t>
    </rPh>
    <rPh sb="10" eb="11">
      <t>ガク</t>
    </rPh>
    <phoneticPr fontId="16"/>
  </si>
  <si>
    <t>自己負担減価償却累計額１×試算時の上昇率（８－１）</t>
    <rPh sb="0" eb="2">
      <t>ジコ</t>
    </rPh>
    <rPh sb="2" eb="4">
      <t>フタン</t>
    </rPh>
    <rPh sb="4" eb="6">
      <t>ゲンカ</t>
    </rPh>
    <rPh sb="6" eb="8">
      <t>ショウキャク</t>
    </rPh>
    <rPh sb="8" eb="11">
      <t>ルイケイガク</t>
    </rPh>
    <rPh sb="13" eb="15">
      <t>シサン</t>
    </rPh>
    <rPh sb="15" eb="16">
      <t>ジ</t>
    </rPh>
    <rPh sb="17" eb="19">
      <t>ジョウショウ</t>
    </rPh>
    <rPh sb="19" eb="20">
      <t>リツ</t>
    </rPh>
    <phoneticPr fontId="16"/>
  </si>
  <si>
    <t>建物更新資金準備積立金（①+②+③）</t>
    <rPh sb="0" eb="2">
      <t>タテモノ</t>
    </rPh>
    <rPh sb="2" eb="4">
      <t>コウシン</t>
    </rPh>
    <rPh sb="4" eb="6">
      <t>シキン</t>
    </rPh>
    <rPh sb="6" eb="8">
      <t>ジュンビ</t>
    </rPh>
    <rPh sb="8" eb="11">
      <t>ツミタテキン</t>
    </rPh>
    <phoneticPr fontId="16"/>
  </si>
  <si>
    <t>建物建替に係る補助率減少・建築単価上昇と自己金融額合計</t>
    <rPh sb="0" eb="2">
      <t>タテモノ</t>
    </rPh>
    <rPh sb="2" eb="4">
      <t>タテカエ</t>
    </rPh>
    <rPh sb="5" eb="6">
      <t>カカ</t>
    </rPh>
    <rPh sb="7" eb="10">
      <t>ホジョリツ</t>
    </rPh>
    <rPh sb="10" eb="12">
      <t>ゲンショウ</t>
    </rPh>
    <rPh sb="13" eb="15">
      <t>ケンチク</t>
    </rPh>
    <rPh sb="15" eb="17">
      <t>タンカ</t>
    </rPh>
    <rPh sb="17" eb="19">
      <t>ジョウショウ</t>
    </rPh>
    <rPh sb="20" eb="22">
      <t>ジコ</t>
    </rPh>
    <rPh sb="22" eb="24">
      <t>キンユウ</t>
    </rPh>
    <rPh sb="24" eb="25">
      <t>ガク</t>
    </rPh>
    <rPh sb="25" eb="27">
      <t>ゴウケイ</t>
    </rPh>
    <phoneticPr fontId="12"/>
  </si>
  <si>
    <t>大規模修繕見込額準備（経過年数/39）④</t>
    <rPh sb="0" eb="3">
      <t>ダイキボ</t>
    </rPh>
    <rPh sb="3" eb="5">
      <t>シュウゼン</t>
    </rPh>
    <rPh sb="5" eb="8">
      <t>ミコミガク</t>
    </rPh>
    <rPh sb="8" eb="10">
      <t>ジュンビ</t>
    </rPh>
    <rPh sb="11" eb="13">
      <t>ケイカ</t>
    </rPh>
    <rPh sb="13" eb="15">
      <t>ネンスウ</t>
    </rPh>
    <phoneticPr fontId="16"/>
  </si>
  <si>
    <t>（建物再取得見込額９×30%（注１）×(未償却残高/取得価額)（注2）又は未経過年数／法定耐用年数　　　（注１）通知の割合、（注2）既大規模修繕実績不明の通知の割合</t>
    <rPh sb="3" eb="4">
      <t>サイ</t>
    </rPh>
    <rPh sb="6" eb="8">
      <t>ミコミ</t>
    </rPh>
    <rPh sb="35" eb="36">
      <t>マタ</t>
    </rPh>
    <rPh sb="37" eb="40">
      <t>ミケイカ</t>
    </rPh>
    <rPh sb="40" eb="42">
      <t>ネンスウ</t>
    </rPh>
    <rPh sb="43" eb="45">
      <t>ホウテイ</t>
    </rPh>
    <rPh sb="45" eb="47">
      <t>タイヨウ</t>
    </rPh>
    <rPh sb="47" eb="49">
      <t>ネンスウ</t>
    </rPh>
    <phoneticPr fontId="16"/>
  </si>
  <si>
    <t>　　　（①～④）計</t>
    <rPh sb="8" eb="9">
      <t>ケイ</t>
    </rPh>
    <phoneticPr fontId="16"/>
  </si>
  <si>
    <t>大規模修繕含む建物更新資金準備積立金</t>
  </si>
  <si>
    <t>貸借対照表から集計（基本財産を除く）【注２】</t>
    <rPh sb="0" eb="2">
      <t>タイシャク</t>
    </rPh>
    <rPh sb="2" eb="5">
      <t>タイショウヒョウ</t>
    </rPh>
    <rPh sb="7" eb="9">
      <t>シュウケイ</t>
    </rPh>
    <rPh sb="10" eb="12">
      <t>キホン</t>
    </rPh>
    <rPh sb="12" eb="14">
      <t>ザイサン</t>
    </rPh>
    <rPh sb="15" eb="16">
      <t>ノゾ</t>
    </rPh>
    <phoneticPr fontId="12"/>
  </si>
  <si>
    <t>Ｂ）運転資金必要額</t>
    <rPh sb="2" eb="4">
      <t>ウンテン</t>
    </rPh>
    <rPh sb="4" eb="6">
      <t>シキン</t>
    </rPh>
    <rPh sb="6" eb="9">
      <t>ヒツヨウガク</t>
    </rPh>
    <phoneticPr fontId="16"/>
  </si>
  <si>
    <t>資金収支計算書から必要額を法人判断で計算のこと。
具体的には事業活動支出の３ヵ月分相当額</t>
    <rPh sb="0" eb="2">
      <t>シキン</t>
    </rPh>
    <rPh sb="2" eb="4">
      <t>シュウシ</t>
    </rPh>
    <rPh sb="4" eb="7">
      <t>ケイサンショ</t>
    </rPh>
    <rPh sb="9" eb="12">
      <t>ヒツヨウガク</t>
    </rPh>
    <rPh sb="13" eb="15">
      <t>ホウジン</t>
    </rPh>
    <rPh sb="15" eb="17">
      <t>ハンダン</t>
    </rPh>
    <rPh sb="18" eb="20">
      <t>ケイサン</t>
    </rPh>
    <rPh sb="25" eb="28">
      <t>グタイテキ</t>
    </rPh>
    <rPh sb="30" eb="32">
      <t>ジギョウ</t>
    </rPh>
    <rPh sb="32" eb="34">
      <t>カツドウ</t>
    </rPh>
    <rPh sb="34" eb="36">
      <t>シシュツ</t>
    </rPh>
    <rPh sb="39" eb="40">
      <t>ゲツ</t>
    </rPh>
    <rPh sb="40" eb="41">
      <t>ブン</t>
    </rPh>
    <rPh sb="41" eb="44">
      <t>ソウトウガク</t>
    </rPh>
    <phoneticPr fontId="12"/>
  </si>
  <si>
    <t>Ｃ）積立可能資金残高額（ＡーB）</t>
    <rPh sb="2" eb="4">
      <t>ツミタテ</t>
    </rPh>
    <rPh sb="4" eb="6">
      <t>カノウ</t>
    </rPh>
    <rPh sb="6" eb="8">
      <t>シキン</t>
    </rPh>
    <rPh sb="8" eb="10">
      <t>ザンダカ</t>
    </rPh>
    <rPh sb="10" eb="11">
      <t>ガク</t>
    </rPh>
    <phoneticPr fontId="16"/>
  </si>
  <si>
    <t>＞①、　＞（①+②）、　＞（①+②＋③）、　＜（①～④）</t>
    <phoneticPr fontId="16"/>
  </si>
  <si>
    <t>Ｄ）余剰現預金（再投下資産）充足・未充足額</t>
    <rPh sb="2" eb="4">
      <t>ヨジョウ</t>
    </rPh>
    <rPh sb="4" eb="7">
      <t>ゲンヨキン</t>
    </rPh>
    <phoneticPr fontId="16"/>
  </si>
  <si>
    <r>
      <rPr>
        <b/>
        <i/>
        <u/>
        <sz val="20"/>
        <color rgb="FFFF0000"/>
        <rFont val="ＭＳ Ｐゴシック"/>
        <family val="3"/>
        <charset val="128"/>
      </rPr>
      <t>やってみようシート</t>
    </r>
    <r>
      <rPr>
        <b/>
        <i/>
        <sz val="20"/>
        <color rgb="FFFF0000"/>
        <rFont val="ＭＳ Ｐゴシック"/>
        <family val="3"/>
        <charset val="128"/>
      </rPr>
      <t>　</t>
    </r>
    <r>
      <rPr>
        <b/>
        <i/>
        <sz val="12"/>
        <color rgb="FFFF0000"/>
        <rFont val="ＭＳ Ｐゴシック"/>
        <family val="3"/>
        <charset val="128"/>
      </rPr>
      <t>　</t>
    </r>
    <r>
      <rPr>
        <i/>
        <sz val="12"/>
        <rFont val="ＭＳ Ｐゴシック"/>
        <family val="3"/>
        <charset val="128"/>
      </rPr>
      <t>建物建替・大規模修繕・その他の固定資産再取得計算：決算書モデルから作成</t>
    </r>
    <rPh sb="11" eb="13">
      <t>タテモノ</t>
    </rPh>
    <rPh sb="13" eb="15">
      <t>タテカエ</t>
    </rPh>
    <rPh sb="16" eb="19">
      <t>ダイキボ</t>
    </rPh>
    <rPh sb="19" eb="21">
      <t>シュウゼン</t>
    </rPh>
    <rPh sb="24" eb="25">
      <t>タ</t>
    </rPh>
    <rPh sb="26" eb="30">
      <t>コテイシサン</t>
    </rPh>
    <rPh sb="30" eb="33">
      <t>サイシュトク</t>
    </rPh>
    <rPh sb="33" eb="35">
      <t>ケイサン</t>
    </rPh>
    <rPh sb="36" eb="39">
      <t>ケッサンショ</t>
    </rPh>
    <phoneticPr fontId="12"/>
  </si>
  <si>
    <t>繰上返済額</t>
  </si>
  <si>
    <t>（２－設備資金借入金残額）償還補助金による返済額及び繰上返済額を除く</t>
    <rPh sb="13" eb="15">
      <t>ショウカン</t>
    </rPh>
    <rPh sb="15" eb="18">
      <t>ホジョキン</t>
    </rPh>
    <rPh sb="21" eb="24">
      <t>ヘンサイガク</t>
    </rPh>
    <rPh sb="24" eb="25">
      <t>オヨ</t>
    </rPh>
    <rPh sb="26" eb="27">
      <t>ク</t>
    </rPh>
    <rPh sb="27" eb="28">
      <t>ア</t>
    </rPh>
    <rPh sb="28" eb="30">
      <t>ヘンサイ</t>
    </rPh>
    <rPh sb="30" eb="31">
      <t>ガク</t>
    </rPh>
    <rPh sb="32" eb="33">
      <t>ノゾ</t>
    </rPh>
    <phoneticPr fontId="12"/>
  </si>
  <si>
    <t>（Ｃ－15）（注）繰上返済がある場合は同額までの未充足額はないものとする。</t>
    <phoneticPr fontId="12"/>
  </si>
  <si>
    <t>E）繰上償還額調整後充足・未充足額</t>
    <rPh sb="2" eb="4">
      <t>クリアゲ</t>
    </rPh>
    <rPh sb="4" eb="6">
      <t>ショウカン</t>
    </rPh>
    <rPh sb="6" eb="7">
      <t>ガク</t>
    </rPh>
    <rPh sb="7" eb="10">
      <t>チョウセイゴ</t>
    </rPh>
    <phoneticPr fontId="16"/>
  </si>
  <si>
    <t>（D－繰上返済額）</t>
    <rPh sb="3" eb="5">
      <t>クリアゲ</t>
    </rPh>
    <rPh sb="5" eb="7">
      <t>ヘンサイ</t>
    </rPh>
    <rPh sb="7" eb="8">
      <t>ガク</t>
    </rPh>
    <phoneticPr fontId="12"/>
  </si>
  <si>
    <t>償還補助金による返済額</t>
    <rPh sb="10" eb="11">
      <t>ガク</t>
    </rPh>
    <phoneticPr fontId="16"/>
  </si>
  <si>
    <t>繰上返済累計額</t>
  </si>
  <si>
    <t>償還補助金による返済累計額</t>
    <rPh sb="0" eb="2">
      <t>ショウカン</t>
    </rPh>
    <rPh sb="2" eb="5">
      <t>ホジョキン</t>
    </rPh>
    <rPh sb="8" eb="10">
      <t>ヘンサイ</t>
    </rPh>
    <rPh sb="10" eb="12">
      <t>ルイケイ</t>
    </rPh>
    <rPh sb="12" eb="13">
      <t>ガク</t>
    </rPh>
    <phoneticPr fontId="2"/>
  </si>
  <si>
    <t>繰上返済額を除くため（借入金明細書又は返済予定表から算出）</t>
    <phoneticPr fontId="2"/>
  </si>
  <si>
    <t>償還補助金による返済を除くため（借入金明細書又は返済計画表から算出）</t>
    <rPh sb="16" eb="18">
      <t>カリイレ</t>
    </rPh>
    <rPh sb="18" eb="19">
      <t>キン</t>
    </rPh>
    <rPh sb="19" eb="22">
      <t>メイサイショ</t>
    </rPh>
    <rPh sb="22" eb="23">
      <t>マタ</t>
    </rPh>
    <rPh sb="24" eb="26">
      <t>ヘンサイ</t>
    </rPh>
    <rPh sb="26" eb="28">
      <t>ケイカク</t>
    </rPh>
    <rPh sb="28" eb="29">
      <t>オモテ</t>
    </rPh>
    <rPh sb="31" eb="33">
      <t>サンシュツ</t>
    </rPh>
    <phoneticPr fontId="16"/>
  </si>
  <si>
    <t>イ.財産目録　別紙4</t>
    <rPh sb="2" eb="4">
      <t>ザイサン</t>
    </rPh>
    <rPh sb="4" eb="6">
      <t>モクロク</t>
    </rPh>
    <rPh sb="7" eb="9">
      <t>ベッシ</t>
    </rPh>
    <phoneticPr fontId="2"/>
  </si>
  <si>
    <t>ロ.拠点区分　資金収支計算書　第1号第4様式</t>
    <rPh sb="2" eb="4">
      <t>キョテン</t>
    </rPh>
    <rPh sb="4" eb="6">
      <t>クブン</t>
    </rPh>
    <rPh sb="7" eb="9">
      <t>シキン</t>
    </rPh>
    <rPh sb="9" eb="11">
      <t>シュウシ</t>
    </rPh>
    <rPh sb="11" eb="14">
      <t>ケイサンショ</t>
    </rPh>
    <rPh sb="15" eb="16">
      <t>ダイ</t>
    </rPh>
    <rPh sb="17" eb="18">
      <t>ゴウ</t>
    </rPh>
    <rPh sb="18" eb="19">
      <t>ダイ</t>
    </rPh>
    <rPh sb="20" eb="22">
      <t>ヨウシキ</t>
    </rPh>
    <phoneticPr fontId="2"/>
  </si>
  <si>
    <t>ハ.拠点区分　貸借対照表　　　第3号第4様式</t>
    <rPh sb="2" eb="4">
      <t>キョテン</t>
    </rPh>
    <rPh sb="4" eb="6">
      <t>クブン</t>
    </rPh>
    <rPh sb="7" eb="9">
      <t>タイシャク</t>
    </rPh>
    <rPh sb="9" eb="12">
      <t>タイショウヒョウ</t>
    </rPh>
    <rPh sb="15" eb="16">
      <t>ダイ</t>
    </rPh>
    <rPh sb="17" eb="18">
      <t>ゴウ</t>
    </rPh>
    <rPh sb="18" eb="19">
      <t>ダイ</t>
    </rPh>
    <rPh sb="20" eb="22">
      <t>ヨウシキ</t>
    </rPh>
    <phoneticPr fontId="2"/>
  </si>
  <si>
    <t>ニ.法人全体　借入金明細書　別紙3(①)</t>
    <rPh sb="2" eb="4">
      <t>ホウジン</t>
    </rPh>
    <rPh sb="4" eb="6">
      <t>ゼンタイ</t>
    </rPh>
    <rPh sb="7" eb="9">
      <t>カリイレ</t>
    </rPh>
    <rPh sb="9" eb="10">
      <t>キン</t>
    </rPh>
    <rPh sb="10" eb="13">
      <t>メイサイショ</t>
    </rPh>
    <rPh sb="14" eb="16">
      <t>ベッシ</t>
    </rPh>
    <phoneticPr fontId="2"/>
  </si>
  <si>
    <t>ホ.拠点区分　基本財産及びその他の固定資産（有形・無形固定資産）の明細書　別紙3(⑧)</t>
    <rPh sb="2" eb="4">
      <t>キョテン</t>
    </rPh>
    <rPh sb="4" eb="6">
      <t>クブン</t>
    </rPh>
    <rPh sb="7" eb="9">
      <t>キホン</t>
    </rPh>
    <rPh sb="9" eb="11">
      <t>ザイサン</t>
    </rPh>
    <rPh sb="11" eb="12">
      <t>オヨ</t>
    </rPh>
    <rPh sb="15" eb="16">
      <t>タ</t>
    </rPh>
    <rPh sb="17" eb="19">
      <t>コテイ</t>
    </rPh>
    <rPh sb="19" eb="21">
      <t>シサン</t>
    </rPh>
    <rPh sb="22" eb="24">
      <t>ユウケイ</t>
    </rPh>
    <rPh sb="25" eb="27">
      <t>ムケイ</t>
    </rPh>
    <rPh sb="27" eb="29">
      <t>コテイ</t>
    </rPh>
    <rPh sb="29" eb="31">
      <t>シサン</t>
    </rPh>
    <rPh sb="33" eb="36">
      <t>メイサイショ</t>
    </rPh>
    <rPh sb="37" eb="39">
      <t>ベッシ</t>
    </rPh>
    <phoneticPr fontId="2"/>
  </si>
  <si>
    <t>ヘ.設備資金借入金返済計画表（返済財源の記載があるもの）</t>
    <rPh sb="2" eb="4">
      <t>セツビ</t>
    </rPh>
    <rPh sb="4" eb="6">
      <t>シキン</t>
    </rPh>
    <rPh sb="6" eb="8">
      <t>カリイレ</t>
    </rPh>
    <rPh sb="8" eb="9">
      <t>キン</t>
    </rPh>
    <rPh sb="9" eb="11">
      <t>ヘンサイ</t>
    </rPh>
    <rPh sb="11" eb="13">
      <t>ケイカク</t>
    </rPh>
    <rPh sb="13" eb="14">
      <t>ヒョウ</t>
    </rPh>
    <rPh sb="15" eb="17">
      <t>ヘンサイ</t>
    </rPh>
    <rPh sb="17" eb="19">
      <t>ザイゲン</t>
    </rPh>
    <rPh sb="20" eb="22">
      <t>キサイ</t>
    </rPh>
    <phoneticPr fontId="2"/>
  </si>
  <si>
    <t>ト.設備資金借入金返済予定表</t>
    <rPh sb="2" eb="4">
      <t>セツビ</t>
    </rPh>
    <rPh sb="4" eb="6">
      <t>シキン</t>
    </rPh>
    <rPh sb="6" eb="8">
      <t>カリイレ</t>
    </rPh>
    <rPh sb="8" eb="9">
      <t>キン</t>
    </rPh>
    <rPh sb="9" eb="11">
      <t>ヘンサイ</t>
    </rPh>
    <rPh sb="11" eb="14">
      <t>ヨテイヒョウ</t>
    </rPh>
    <phoneticPr fontId="2"/>
  </si>
  <si>
    <t>チ.登記簿謄本（建物）</t>
    <rPh sb="2" eb="5">
      <t>トウキボ</t>
    </rPh>
    <rPh sb="5" eb="7">
      <t>トウホン</t>
    </rPh>
    <rPh sb="8" eb="10">
      <t>タテモノ</t>
    </rPh>
    <phoneticPr fontId="2"/>
  </si>
  <si>
    <t>上記ホ.の「減価償却累計額」を転記する。</t>
    <rPh sb="0" eb="2">
      <t>ジョウキ</t>
    </rPh>
    <rPh sb="6" eb="8">
      <t>ゲンカ</t>
    </rPh>
    <rPh sb="8" eb="10">
      <t>ショウキャク</t>
    </rPh>
    <rPh sb="10" eb="13">
      <t>ルイケイガク</t>
    </rPh>
    <rPh sb="15" eb="17">
      <t>テンキ</t>
    </rPh>
    <phoneticPr fontId="2"/>
  </si>
  <si>
    <t>上記ホ.の「減価償却累計額うち国庫補助金等の額」を転記する。</t>
    <rPh sb="0" eb="2">
      <t>ジョウキ</t>
    </rPh>
    <rPh sb="6" eb="8">
      <t>ゲンカ</t>
    </rPh>
    <rPh sb="8" eb="10">
      <t>ショウキャク</t>
    </rPh>
    <rPh sb="10" eb="13">
      <t>ルイケイガク</t>
    </rPh>
    <rPh sb="15" eb="17">
      <t>コッコ</t>
    </rPh>
    <rPh sb="17" eb="19">
      <t>ホジョ</t>
    </rPh>
    <rPh sb="19" eb="20">
      <t>キン</t>
    </rPh>
    <rPh sb="20" eb="21">
      <t>トウ</t>
    </rPh>
    <rPh sb="22" eb="23">
      <t>ガク</t>
    </rPh>
    <rPh sb="25" eb="27">
      <t>テンキ</t>
    </rPh>
    <phoneticPr fontId="2"/>
  </si>
  <si>
    <t>上記ヘ.又はト.から当初借入金額を確定する。</t>
    <rPh sb="0" eb="2">
      <t>ジョウキ</t>
    </rPh>
    <rPh sb="4" eb="5">
      <t>マタ</t>
    </rPh>
    <rPh sb="10" eb="12">
      <t>トウショ</t>
    </rPh>
    <rPh sb="12" eb="14">
      <t>カリイレ</t>
    </rPh>
    <rPh sb="14" eb="16">
      <t>キンガク</t>
    </rPh>
    <rPh sb="17" eb="19">
      <t>カクテイ</t>
    </rPh>
    <phoneticPr fontId="2"/>
  </si>
  <si>
    <t>上記ハ.の「1年以内返済予定設備資金借入金」と「設備資金借入金」の残高を転記する。</t>
    <rPh sb="0" eb="2">
      <t>ジョウキ</t>
    </rPh>
    <rPh sb="7" eb="8">
      <t>ネン</t>
    </rPh>
    <rPh sb="8" eb="10">
      <t>イナイ</t>
    </rPh>
    <rPh sb="10" eb="12">
      <t>ヘンサイ</t>
    </rPh>
    <rPh sb="12" eb="14">
      <t>ヨテイ</t>
    </rPh>
    <rPh sb="14" eb="16">
      <t>セツビ</t>
    </rPh>
    <rPh sb="16" eb="18">
      <t>シキン</t>
    </rPh>
    <rPh sb="18" eb="20">
      <t>カリイレ</t>
    </rPh>
    <rPh sb="20" eb="21">
      <t>キン</t>
    </rPh>
    <rPh sb="24" eb="26">
      <t>セツビ</t>
    </rPh>
    <rPh sb="26" eb="28">
      <t>シキン</t>
    </rPh>
    <rPh sb="28" eb="30">
      <t>カリイレ</t>
    </rPh>
    <rPh sb="30" eb="31">
      <t>キン</t>
    </rPh>
    <rPh sb="33" eb="35">
      <t>ザンダカ</t>
    </rPh>
    <rPh sb="36" eb="38">
      <t>テンキ</t>
    </rPh>
    <phoneticPr fontId="2"/>
  </si>
  <si>
    <t>上記ニ.又はヘ.から償還補助金による返済額を算出する。</t>
    <rPh sb="20" eb="21">
      <t>ガク</t>
    </rPh>
    <rPh sb="22" eb="24">
      <t>サンシュツ</t>
    </rPh>
    <phoneticPr fontId="16"/>
  </si>
  <si>
    <t>上記ニ.又はト.から繰上返済額を算出する。</t>
    <phoneticPr fontId="2"/>
  </si>
  <si>
    <t>上記ホ.の「期末取得原価」を転記する。</t>
    <rPh sb="0" eb="2">
      <t>ジョウキ</t>
    </rPh>
    <rPh sb="6" eb="8">
      <t>キマツ</t>
    </rPh>
    <rPh sb="8" eb="10">
      <t>シュトク</t>
    </rPh>
    <rPh sb="10" eb="12">
      <t>ゲンカ</t>
    </rPh>
    <rPh sb="14" eb="16">
      <t>テンキ</t>
    </rPh>
    <phoneticPr fontId="2"/>
  </si>
  <si>
    <t>上記イ.の「取得年度」から計算して記載する。</t>
    <rPh sb="0" eb="2">
      <t>ジョウキ</t>
    </rPh>
    <rPh sb="6" eb="8">
      <t>シュトク</t>
    </rPh>
    <rPh sb="8" eb="10">
      <t>ネンド</t>
    </rPh>
    <rPh sb="13" eb="15">
      <t>ケイサン</t>
    </rPh>
    <rPh sb="17" eb="19">
      <t>キサイ</t>
    </rPh>
    <phoneticPr fontId="2"/>
  </si>
  <si>
    <t>上記チ.から建物の総床面積を転記する</t>
    <rPh sb="0" eb="2">
      <t>ジョウキ</t>
    </rPh>
    <rPh sb="6" eb="8">
      <t>タテモノ</t>
    </rPh>
    <rPh sb="9" eb="10">
      <t>ソウ</t>
    </rPh>
    <rPh sb="10" eb="11">
      <t>ユカ</t>
    </rPh>
    <rPh sb="11" eb="13">
      <t>メンセキ</t>
    </rPh>
    <rPh sb="14" eb="16">
      <t>テンキ</t>
    </rPh>
    <phoneticPr fontId="2"/>
  </si>
  <si>
    <t>上記ロ.の事業活動支出計を転記する</t>
    <rPh sb="0" eb="2">
      <t>ジョウキ</t>
    </rPh>
    <rPh sb="5" eb="7">
      <t>ジギョウ</t>
    </rPh>
    <rPh sb="7" eb="9">
      <t>カツドウ</t>
    </rPh>
    <rPh sb="9" eb="11">
      <t>シシュツ</t>
    </rPh>
    <rPh sb="11" eb="12">
      <t>ケイ</t>
    </rPh>
    <rPh sb="13" eb="15">
      <t>テンキ</t>
    </rPh>
    <phoneticPr fontId="2"/>
  </si>
  <si>
    <t>入力内容と準備する資料の説明</t>
    <rPh sb="0" eb="2">
      <t>ニュウリョク</t>
    </rPh>
    <rPh sb="2" eb="4">
      <t>ナイヨウ</t>
    </rPh>
    <rPh sb="5" eb="7">
      <t>ジュンビ</t>
    </rPh>
    <rPh sb="9" eb="11">
      <t>シリョウ</t>
    </rPh>
    <rPh sb="12" eb="14">
      <t>セツメイ</t>
    </rPh>
    <phoneticPr fontId="2"/>
  </si>
  <si>
    <t>Ａ）現金預金・有価証券・積立資産合計【注】</t>
    <rPh sb="2" eb="4">
      <t>ゲンキン</t>
    </rPh>
    <rPh sb="4" eb="6">
      <t>ヨキン</t>
    </rPh>
    <rPh sb="7" eb="9">
      <t>ユウカ</t>
    </rPh>
    <rPh sb="9" eb="11">
      <t>ショウケン</t>
    </rPh>
    <rPh sb="12" eb="14">
      <t>ツミタテ</t>
    </rPh>
    <rPh sb="14" eb="16">
      <t>シサン</t>
    </rPh>
    <rPh sb="16" eb="18">
      <t>ゴウケイ</t>
    </rPh>
    <rPh sb="19" eb="20">
      <t>チュウ</t>
    </rPh>
    <phoneticPr fontId="16"/>
  </si>
  <si>
    <t>構造</t>
    <rPh sb="0" eb="2">
      <t>コウゾウ</t>
    </rPh>
    <phoneticPr fontId="2"/>
  </si>
  <si>
    <t>れんが、石、ブロック造</t>
  </si>
  <si>
    <t>金属造</t>
    <phoneticPr fontId="2"/>
  </si>
  <si>
    <t>骨格材の肉厚3～4ミリ以下</t>
    <phoneticPr fontId="2"/>
  </si>
  <si>
    <t>骨格材の肉厚3ミリ以下</t>
    <phoneticPr fontId="2"/>
  </si>
  <si>
    <t>39年</t>
    <rPh sb="2" eb="3">
      <t>ネン</t>
    </rPh>
    <phoneticPr fontId="2"/>
  </si>
  <si>
    <t>29年</t>
    <rPh sb="2" eb="3">
      <t>ネン</t>
    </rPh>
    <phoneticPr fontId="2"/>
  </si>
  <si>
    <t>36年</t>
    <rPh sb="2" eb="3">
      <t>ネン</t>
    </rPh>
    <phoneticPr fontId="2"/>
  </si>
  <si>
    <t>24年</t>
    <rPh sb="2" eb="3">
      <t>ネン</t>
    </rPh>
    <phoneticPr fontId="2"/>
  </si>
  <si>
    <t>骨格材の肉厚4ミリ超</t>
    <phoneticPr fontId="2"/>
  </si>
  <si>
    <t>17年</t>
    <rPh sb="2" eb="3">
      <t>ネン</t>
    </rPh>
    <phoneticPr fontId="2"/>
  </si>
  <si>
    <t>建物耐用年数</t>
    <rPh sb="0" eb="2">
      <t>タテモノ</t>
    </rPh>
    <rPh sb="2" eb="4">
      <t>タイヨウ</t>
    </rPh>
    <rPh sb="4" eb="6">
      <t>ネンスウ</t>
    </rPh>
    <phoneticPr fontId="2"/>
  </si>
  <si>
    <t>特養</t>
    <rPh sb="0" eb="2">
      <t>トクヨウ</t>
    </rPh>
    <phoneticPr fontId="2"/>
  </si>
  <si>
    <t>保育</t>
    <rPh sb="0" eb="2">
      <t>ホイク</t>
    </rPh>
    <phoneticPr fontId="2"/>
  </si>
  <si>
    <t>47年</t>
    <rPh sb="2" eb="3">
      <t>ネン</t>
    </rPh>
    <phoneticPr fontId="2"/>
  </si>
  <si>
    <t>38年</t>
    <rPh sb="2" eb="3">
      <t>ネン</t>
    </rPh>
    <phoneticPr fontId="2"/>
  </si>
  <si>
    <t>34年</t>
    <rPh sb="2" eb="3">
      <t>ネン</t>
    </rPh>
    <phoneticPr fontId="2"/>
  </si>
  <si>
    <t>27年</t>
    <rPh sb="2" eb="3">
      <t>ネン</t>
    </rPh>
    <phoneticPr fontId="2"/>
  </si>
  <si>
    <t>19年</t>
    <rPh sb="2" eb="3">
      <t>ネン</t>
    </rPh>
    <phoneticPr fontId="2"/>
  </si>
  <si>
    <t>22年</t>
    <rPh sb="2" eb="3">
      <t>ネン</t>
    </rPh>
    <phoneticPr fontId="2"/>
  </si>
  <si>
    <t>20年</t>
    <rPh sb="2" eb="3">
      <t>ネン</t>
    </rPh>
    <phoneticPr fontId="2"/>
  </si>
  <si>
    <t>木造又は合成樹脂造</t>
    <rPh sb="0" eb="2">
      <t>モクゾウ</t>
    </rPh>
    <rPh sb="2" eb="3">
      <t>マタ</t>
    </rPh>
    <rPh sb="4" eb="6">
      <t>ゴウセイ</t>
    </rPh>
    <rPh sb="6" eb="8">
      <t>ジュシ</t>
    </rPh>
    <rPh sb="8" eb="9">
      <t>ゾウ</t>
    </rPh>
    <phoneticPr fontId="2"/>
  </si>
  <si>
    <t>木造モルタル造</t>
    <rPh sb="0" eb="2">
      <t>モクゾウ</t>
    </rPh>
    <rPh sb="6" eb="7">
      <t>ゾウ</t>
    </rPh>
    <phoneticPr fontId="2"/>
  </si>
  <si>
    <t>15年</t>
    <rPh sb="2" eb="3">
      <t>ネン</t>
    </rPh>
    <phoneticPr fontId="2"/>
  </si>
  <si>
    <t>建築費伸び率による再取得見込額</t>
    <rPh sb="3" eb="4">
      <t>ノ</t>
    </rPh>
    <rPh sb="5" eb="6">
      <t>リツ</t>
    </rPh>
    <rPh sb="9" eb="12">
      <t>サイシュトク</t>
    </rPh>
    <rPh sb="12" eb="14">
      <t>ミコ</t>
    </rPh>
    <rPh sb="14" eb="15">
      <t>ガク</t>
    </rPh>
    <phoneticPr fontId="16"/>
  </si>
  <si>
    <t>建物耐用年数</t>
    <rPh sb="0" eb="2">
      <t>タテモノ</t>
    </rPh>
    <rPh sb="2" eb="4">
      <t>タイヨウ</t>
    </rPh>
    <rPh sb="4" eb="6">
      <t>ネンスウ</t>
    </rPh>
    <phoneticPr fontId="2"/>
  </si>
  <si>
    <t>※建物耐用年数表</t>
    <rPh sb="1" eb="3">
      <t>タテモノ</t>
    </rPh>
    <rPh sb="3" eb="5">
      <t>タイヨウ</t>
    </rPh>
    <rPh sb="5" eb="7">
      <t>ネンスウ</t>
    </rPh>
    <rPh sb="7" eb="8">
      <t>ヒョウ</t>
    </rPh>
    <phoneticPr fontId="2"/>
  </si>
  <si>
    <t>上記チ.から建物の構造を確認し、上記※建物耐用年数表に当てはめて、建物耐用年数を算出する。</t>
    <rPh sb="0" eb="2">
      <t>ジョウキ</t>
    </rPh>
    <rPh sb="9" eb="11">
      <t>コウゾウ</t>
    </rPh>
    <rPh sb="12" eb="14">
      <t>カクニン</t>
    </rPh>
    <rPh sb="16" eb="18">
      <t>ジョウキ</t>
    </rPh>
    <rPh sb="19" eb="21">
      <t>タテモノ</t>
    </rPh>
    <rPh sb="21" eb="23">
      <t>タイヨウ</t>
    </rPh>
    <rPh sb="23" eb="25">
      <t>ネンスウ</t>
    </rPh>
    <rPh sb="25" eb="26">
      <t>ヒョウ</t>
    </rPh>
    <rPh sb="27" eb="28">
      <t>ア</t>
    </rPh>
    <rPh sb="33" eb="35">
      <t>タテモノ</t>
    </rPh>
    <rPh sb="35" eb="37">
      <t>タイヨウ</t>
    </rPh>
    <rPh sb="37" eb="39">
      <t>ネンスウ</t>
    </rPh>
    <rPh sb="40" eb="42">
      <t>サンシュツ</t>
    </rPh>
    <phoneticPr fontId="2"/>
  </si>
  <si>
    <t>上記ハ.の現金預金の金額を転記する。</t>
    <rPh sb="0" eb="2">
      <t>ジョウキ</t>
    </rPh>
    <rPh sb="5" eb="7">
      <t>ゲンキン</t>
    </rPh>
    <rPh sb="7" eb="9">
      <t>ヨキン</t>
    </rPh>
    <rPh sb="10" eb="12">
      <t>キンガク</t>
    </rPh>
    <rPh sb="13" eb="15">
      <t>テンキ</t>
    </rPh>
    <phoneticPr fontId="2"/>
  </si>
  <si>
    <t>上記ハ.の有価証券の金額を転記する。</t>
    <rPh sb="0" eb="2">
      <t>ジョウキ</t>
    </rPh>
    <rPh sb="5" eb="7">
      <t>ユウカ</t>
    </rPh>
    <rPh sb="7" eb="9">
      <t>ショウケン</t>
    </rPh>
    <rPh sb="10" eb="12">
      <t>キンガク</t>
    </rPh>
    <rPh sb="13" eb="15">
      <t>テンキ</t>
    </rPh>
    <phoneticPr fontId="2"/>
  </si>
  <si>
    <t>上記ハ.の投資有価証券の金額を転記する。</t>
    <rPh sb="0" eb="2">
      <t>ジョウキ</t>
    </rPh>
    <rPh sb="5" eb="7">
      <t>トウシ</t>
    </rPh>
    <rPh sb="7" eb="9">
      <t>ユウカ</t>
    </rPh>
    <rPh sb="9" eb="11">
      <t>ショウケン</t>
    </rPh>
    <rPh sb="12" eb="14">
      <t>キンガク</t>
    </rPh>
    <rPh sb="15" eb="17">
      <t>テンキ</t>
    </rPh>
    <phoneticPr fontId="2"/>
  </si>
  <si>
    <t>上記ハ.の積立資産の金額を転記する。</t>
    <rPh sb="0" eb="2">
      <t>ジョウキ</t>
    </rPh>
    <rPh sb="5" eb="7">
      <t>ツミタテ</t>
    </rPh>
    <rPh sb="7" eb="9">
      <t>シサン</t>
    </rPh>
    <rPh sb="10" eb="12">
      <t>キンガク</t>
    </rPh>
    <rPh sb="13" eb="15">
      <t>テンキ</t>
    </rPh>
    <phoneticPr fontId="2"/>
  </si>
  <si>
    <t>鉄骨鉄筋又は鉄筋コンクリート造</t>
    <rPh sb="6" eb="8">
      <t>テッキン</t>
    </rPh>
    <phoneticPr fontId="2"/>
  </si>
  <si>
    <t>【注1】：参照貸借対照表上に存在する現金預金及び有価証券及び固定資産の投資有価証券及び積立預金を合計した金額です。
　　　　基本財産とした定期預金及び投資有価証券は含めません。実際の現金預金（流動資産及びその他の固定資産に含まれる預金の合計）を算定して導入します。</t>
    <rPh sb="1" eb="2">
      <t>チュウ</t>
    </rPh>
    <rPh sb="5" eb="7">
      <t>サンショウ</t>
    </rPh>
    <rPh sb="7" eb="9">
      <t>タイシャク</t>
    </rPh>
    <rPh sb="9" eb="12">
      <t>タイショウヒョウ</t>
    </rPh>
    <rPh sb="12" eb="13">
      <t>ジョウ</t>
    </rPh>
    <rPh sb="14" eb="16">
      <t>ソンザイ</t>
    </rPh>
    <rPh sb="18" eb="20">
      <t>ゲンキン</t>
    </rPh>
    <rPh sb="20" eb="22">
      <t>ヨキン</t>
    </rPh>
    <rPh sb="22" eb="23">
      <t>オヨ</t>
    </rPh>
    <rPh sb="24" eb="26">
      <t>ユウカ</t>
    </rPh>
    <rPh sb="26" eb="28">
      <t>ショウケン</t>
    </rPh>
    <rPh sb="28" eb="29">
      <t>オヨ</t>
    </rPh>
    <rPh sb="30" eb="34">
      <t>コテイシサン</t>
    </rPh>
    <rPh sb="35" eb="37">
      <t>トウシ</t>
    </rPh>
    <rPh sb="37" eb="39">
      <t>ユウカ</t>
    </rPh>
    <rPh sb="39" eb="41">
      <t>ショウケン</t>
    </rPh>
    <rPh sb="41" eb="42">
      <t>オヨ</t>
    </rPh>
    <rPh sb="43" eb="45">
      <t>ツミタテ</t>
    </rPh>
    <rPh sb="45" eb="47">
      <t>ヨキン</t>
    </rPh>
    <rPh sb="48" eb="50">
      <t>ゴウケイ</t>
    </rPh>
    <rPh sb="52" eb="54">
      <t>キンガク</t>
    </rPh>
    <rPh sb="62" eb="64">
      <t>キホン</t>
    </rPh>
    <rPh sb="64" eb="66">
      <t>ザイサン</t>
    </rPh>
    <rPh sb="69" eb="71">
      <t>テイキ</t>
    </rPh>
    <rPh sb="71" eb="73">
      <t>ヨキン</t>
    </rPh>
    <rPh sb="73" eb="74">
      <t>オヨ</t>
    </rPh>
    <rPh sb="75" eb="77">
      <t>トウシ</t>
    </rPh>
    <rPh sb="77" eb="79">
      <t>ユウカ</t>
    </rPh>
    <rPh sb="79" eb="81">
      <t>ショウケン</t>
    </rPh>
    <rPh sb="82" eb="83">
      <t>フク</t>
    </rPh>
    <rPh sb="88" eb="90">
      <t>ジッサイ</t>
    </rPh>
    <rPh sb="91" eb="93">
      <t>ゲンキン</t>
    </rPh>
    <rPh sb="93" eb="95">
      <t>ヨキン</t>
    </rPh>
    <rPh sb="96" eb="98">
      <t>リュウドウ</t>
    </rPh>
    <rPh sb="98" eb="100">
      <t>シサン</t>
    </rPh>
    <rPh sb="100" eb="101">
      <t>オヨ</t>
    </rPh>
    <rPh sb="104" eb="105">
      <t>タ</t>
    </rPh>
    <rPh sb="106" eb="110">
      <t>コテイシサン</t>
    </rPh>
    <rPh sb="111" eb="112">
      <t>フク</t>
    </rPh>
    <rPh sb="115" eb="117">
      <t>ヨキン</t>
    </rPh>
    <rPh sb="118" eb="120">
      <t>ゴウケイ</t>
    </rPh>
    <rPh sb="122" eb="124">
      <t>サンテイ</t>
    </rPh>
    <rPh sb="126" eb="128">
      <t>ドウニュウ</t>
    </rPh>
    <phoneticPr fontId="12"/>
  </si>
  <si>
    <t>【要注意】「☆２国庫補助金等特別積立金取崩累計額」は補助率比例取崩計算が正しいものです。
旧会計基準の計算による場合の補助率算定は【☆2/☆1】では計算できません。
旧会計基準を適用している場合における表中の補助率は当初の施設整備事業の資料によって､償還補助金も含めた補助金総額と補助対象施設整備事業費との比率で算定して下さい。
旧会計基準で処理してきた場合は、新会計基準移行後の是正された国庫補助金等特別積立金残高から推計してください。</t>
    <rPh sb="1" eb="4">
      <t>ヨウチュウイ</t>
    </rPh>
    <rPh sb="8" eb="10">
      <t>コッコ</t>
    </rPh>
    <rPh sb="10" eb="13">
      <t>ホジョキン</t>
    </rPh>
    <rPh sb="13" eb="14">
      <t>トウ</t>
    </rPh>
    <rPh sb="14" eb="15">
      <t>トク</t>
    </rPh>
    <rPh sb="15" eb="16">
      <t>ベツ</t>
    </rPh>
    <rPh sb="16" eb="19">
      <t>ツミタテキン</t>
    </rPh>
    <rPh sb="19" eb="21">
      <t>トリクズシ</t>
    </rPh>
    <rPh sb="21" eb="24">
      <t>ルイケイガク</t>
    </rPh>
    <rPh sb="26" eb="29">
      <t>ホジョリツ</t>
    </rPh>
    <rPh sb="29" eb="31">
      <t>ヒレイ</t>
    </rPh>
    <rPh sb="31" eb="33">
      <t>トリクズシ</t>
    </rPh>
    <rPh sb="33" eb="35">
      <t>ケイサン</t>
    </rPh>
    <rPh sb="36" eb="37">
      <t>タダ</t>
    </rPh>
    <rPh sb="45" eb="46">
      <t>キュウ</t>
    </rPh>
    <rPh sb="46" eb="48">
      <t>カイケイ</t>
    </rPh>
    <rPh sb="48" eb="50">
      <t>キジュン</t>
    </rPh>
    <rPh sb="51" eb="53">
      <t>ケイサン</t>
    </rPh>
    <rPh sb="56" eb="58">
      <t>バアイ</t>
    </rPh>
    <rPh sb="59" eb="62">
      <t>ホジョリツ</t>
    </rPh>
    <rPh sb="62" eb="64">
      <t>サンテイ</t>
    </rPh>
    <rPh sb="74" eb="76">
      <t>ケイサン</t>
    </rPh>
    <rPh sb="83" eb="84">
      <t>キュウ</t>
    </rPh>
    <rPh sb="84" eb="86">
      <t>カイケイ</t>
    </rPh>
    <rPh sb="86" eb="88">
      <t>キジュン</t>
    </rPh>
    <rPh sb="89" eb="91">
      <t>テキヨウ</t>
    </rPh>
    <rPh sb="95" eb="97">
      <t>バアイ</t>
    </rPh>
    <rPh sb="101" eb="103">
      <t>ヒョウチュウ</t>
    </rPh>
    <rPh sb="104" eb="107">
      <t>ホジョリツ</t>
    </rPh>
    <rPh sb="108" eb="110">
      <t>トウショ</t>
    </rPh>
    <rPh sb="111" eb="113">
      <t>シセツ</t>
    </rPh>
    <rPh sb="113" eb="115">
      <t>セイビ</t>
    </rPh>
    <rPh sb="115" eb="117">
      <t>ジギョウ</t>
    </rPh>
    <rPh sb="118" eb="120">
      <t>シリョウ</t>
    </rPh>
    <rPh sb="125" eb="127">
      <t>ショウカン</t>
    </rPh>
    <rPh sb="127" eb="130">
      <t>ホジョキン</t>
    </rPh>
    <rPh sb="131" eb="132">
      <t>フク</t>
    </rPh>
    <rPh sb="134" eb="137">
      <t>ホジョキン</t>
    </rPh>
    <rPh sb="137" eb="139">
      <t>ソウガク</t>
    </rPh>
    <rPh sb="140" eb="142">
      <t>ホジョ</t>
    </rPh>
    <rPh sb="142" eb="144">
      <t>タイショウ</t>
    </rPh>
    <rPh sb="144" eb="146">
      <t>シセツ</t>
    </rPh>
    <rPh sb="146" eb="148">
      <t>セイビ</t>
    </rPh>
    <rPh sb="148" eb="150">
      <t>ジギョウ</t>
    </rPh>
    <rPh sb="150" eb="151">
      <t>ヒ</t>
    </rPh>
    <rPh sb="153" eb="155">
      <t>ヒリツ</t>
    </rPh>
    <rPh sb="156" eb="158">
      <t>サンテイ</t>
    </rPh>
    <rPh sb="160" eb="161">
      <t>クダ</t>
    </rPh>
    <rPh sb="165" eb="166">
      <t>キュウ</t>
    </rPh>
    <rPh sb="166" eb="168">
      <t>カイケイ</t>
    </rPh>
    <rPh sb="168" eb="170">
      <t>キジュン</t>
    </rPh>
    <rPh sb="171" eb="173">
      <t>ショリ</t>
    </rPh>
    <rPh sb="177" eb="179">
      <t>バアイ</t>
    </rPh>
    <rPh sb="181" eb="182">
      <t>シン</t>
    </rPh>
    <rPh sb="182" eb="184">
      <t>カイケイ</t>
    </rPh>
    <rPh sb="184" eb="186">
      <t>キジュン</t>
    </rPh>
    <rPh sb="186" eb="189">
      <t>イコウゴ</t>
    </rPh>
    <rPh sb="190" eb="192">
      <t>ゼセイ</t>
    </rPh>
    <rPh sb="195" eb="197">
      <t>コッコ</t>
    </rPh>
    <rPh sb="197" eb="200">
      <t>ホジョキン</t>
    </rPh>
    <rPh sb="200" eb="201">
      <t>トウ</t>
    </rPh>
    <rPh sb="201" eb="203">
      <t>トクベツ</t>
    </rPh>
    <rPh sb="203" eb="206">
      <t>ツミタテキン</t>
    </rPh>
    <rPh sb="206" eb="208">
      <t>ザンダカ</t>
    </rPh>
    <rPh sb="210" eb="212">
      <t>スイケイ</t>
    </rPh>
    <phoneticPr fontId="12"/>
  </si>
  <si>
    <t>【注2】：建物と建物付属設備の耐用年数が異なるため正しい実務はこれらを区分して減価償却の計算をしていますが、本計算シートは計算を簡便にするために建物と建物付属設備の合計額を建物の金額として使用しています。
　　　　建物と建物付属設備を区分して減価償却計算をしている場合で№20がプラスになったときは、本計算に適用する耐用年数を、建物と建物付属設備の耐用年数を加重平均した耐用年数に置き換えて再度計算してみてください。
　　　　建物と建物付属設備を分けて減価償却計算をした結果がシートの「№６☆１」に算定されているから、加重平均耐用年数を使用することがより実態に近いはずです。
　　　　2000年の会計基準移行時に簡便法で移行した建物は建物と建物付属設備が区分されていない例が多く、その場合には毎期の決算も簡便法の限界の中にあるということを承知しなければなりません。</t>
    <rPh sb="1" eb="2">
      <t>チュウ</t>
    </rPh>
    <rPh sb="20" eb="21">
      <t>コト</t>
    </rPh>
    <rPh sb="35" eb="37">
      <t>クブン</t>
    </rPh>
    <rPh sb="39" eb="41">
      <t>ゲンカ</t>
    </rPh>
    <rPh sb="41" eb="43">
      <t>ショウキャク</t>
    </rPh>
    <rPh sb="44" eb="46">
      <t>ケイサン</t>
    </rPh>
    <rPh sb="54" eb="55">
      <t>ホン</t>
    </rPh>
    <rPh sb="55" eb="57">
      <t>ケイサン</t>
    </rPh>
    <rPh sb="61" eb="63">
      <t>ケイサン</t>
    </rPh>
    <rPh sb="64" eb="66">
      <t>カンベン</t>
    </rPh>
    <rPh sb="72" eb="74">
      <t>タテモノ</t>
    </rPh>
    <rPh sb="75" eb="77">
      <t>タテモノ</t>
    </rPh>
    <rPh sb="77" eb="79">
      <t>フゾク</t>
    </rPh>
    <rPh sb="79" eb="81">
      <t>セツビ</t>
    </rPh>
    <rPh sb="82" eb="84">
      <t>ゴウケイ</t>
    </rPh>
    <rPh sb="84" eb="85">
      <t>ガク</t>
    </rPh>
    <rPh sb="86" eb="88">
      <t>タテモノ</t>
    </rPh>
    <rPh sb="89" eb="91">
      <t>キンガク</t>
    </rPh>
    <rPh sb="94" eb="96">
      <t>シヨウ</t>
    </rPh>
    <rPh sb="107" eb="109">
      <t>タテモノ</t>
    </rPh>
    <rPh sb="110" eb="112">
      <t>タテモノ</t>
    </rPh>
    <rPh sb="112" eb="114">
      <t>フゾク</t>
    </rPh>
    <rPh sb="114" eb="116">
      <t>セツビ</t>
    </rPh>
    <rPh sb="117" eb="119">
      <t>クブン</t>
    </rPh>
    <rPh sb="121" eb="123">
      <t>ゲンカ</t>
    </rPh>
    <rPh sb="123" eb="125">
      <t>ショウキャク</t>
    </rPh>
    <rPh sb="125" eb="127">
      <t>ケイサン</t>
    </rPh>
    <rPh sb="132" eb="134">
      <t>バアイ</t>
    </rPh>
    <rPh sb="150" eb="151">
      <t>ホン</t>
    </rPh>
    <rPh sb="151" eb="153">
      <t>ケイサン</t>
    </rPh>
    <rPh sb="154" eb="156">
      <t>テキヨウ</t>
    </rPh>
    <rPh sb="158" eb="160">
      <t>タイヨウ</t>
    </rPh>
    <rPh sb="160" eb="162">
      <t>ネンスウ</t>
    </rPh>
    <rPh sb="164" eb="166">
      <t>タテモノ</t>
    </rPh>
    <rPh sb="167" eb="169">
      <t>タテモノ</t>
    </rPh>
    <rPh sb="169" eb="171">
      <t>フゾク</t>
    </rPh>
    <rPh sb="171" eb="173">
      <t>セツビ</t>
    </rPh>
    <rPh sb="174" eb="176">
      <t>タイヨウ</t>
    </rPh>
    <rPh sb="176" eb="178">
      <t>ネンスウ</t>
    </rPh>
    <rPh sb="179" eb="181">
      <t>カジュウ</t>
    </rPh>
    <rPh sb="181" eb="183">
      <t>ヘイキン</t>
    </rPh>
    <rPh sb="185" eb="187">
      <t>タイヨウ</t>
    </rPh>
    <rPh sb="187" eb="189">
      <t>ネンスウ</t>
    </rPh>
    <rPh sb="190" eb="191">
      <t>オ</t>
    </rPh>
    <rPh sb="192" eb="193">
      <t>カ</t>
    </rPh>
    <rPh sb="195" eb="197">
      <t>サイド</t>
    </rPh>
    <rPh sb="197" eb="199">
      <t>ケイサン</t>
    </rPh>
    <rPh sb="213" eb="215">
      <t>タテモノ</t>
    </rPh>
    <rPh sb="216" eb="218">
      <t>タテモノ</t>
    </rPh>
    <rPh sb="218" eb="220">
      <t>フゾク</t>
    </rPh>
    <rPh sb="220" eb="222">
      <t>セツビ</t>
    </rPh>
    <rPh sb="223" eb="224">
      <t>ワ</t>
    </rPh>
    <rPh sb="226" eb="228">
      <t>ゲンカ</t>
    </rPh>
    <rPh sb="228" eb="230">
      <t>ショウキャク</t>
    </rPh>
    <rPh sb="230" eb="232">
      <t>ケイサン</t>
    </rPh>
    <rPh sb="235" eb="237">
      <t>ケッカ</t>
    </rPh>
    <rPh sb="249" eb="251">
      <t>サンテイ</t>
    </rPh>
    <rPh sb="259" eb="261">
      <t>カジュウ</t>
    </rPh>
    <rPh sb="261" eb="263">
      <t>ヘイキン</t>
    </rPh>
    <rPh sb="263" eb="265">
      <t>タイヨウ</t>
    </rPh>
    <rPh sb="265" eb="267">
      <t>ネンスウ</t>
    </rPh>
    <rPh sb="268" eb="270">
      <t>シヨウ</t>
    </rPh>
    <rPh sb="277" eb="279">
      <t>ジッタイ</t>
    </rPh>
    <rPh sb="280" eb="281">
      <t>チカ</t>
    </rPh>
    <rPh sb="296" eb="297">
      <t>ネン</t>
    </rPh>
    <rPh sb="298" eb="300">
      <t>カイケイ</t>
    </rPh>
    <rPh sb="300" eb="302">
      <t>キジュン</t>
    </rPh>
    <rPh sb="302" eb="304">
      <t>イコウ</t>
    </rPh>
    <rPh sb="304" eb="305">
      <t>ジ</t>
    </rPh>
    <rPh sb="306" eb="308">
      <t>カンベン</t>
    </rPh>
    <rPh sb="308" eb="309">
      <t>ホウ</t>
    </rPh>
    <rPh sb="310" eb="312">
      <t>イコウ</t>
    </rPh>
    <rPh sb="314" eb="316">
      <t>タテモノ</t>
    </rPh>
    <rPh sb="317" eb="319">
      <t>タテモノ</t>
    </rPh>
    <rPh sb="320" eb="322">
      <t>タテモノ</t>
    </rPh>
    <rPh sb="322" eb="324">
      <t>フゾク</t>
    </rPh>
    <rPh sb="324" eb="326">
      <t>セツビ</t>
    </rPh>
    <rPh sb="327" eb="329">
      <t>クブン</t>
    </rPh>
    <rPh sb="335" eb="336">
      <t>レイ</t>
    </rPh>
    <rPh sb="337" eb="338">
      <t>オオ</t>
    </rPh>
    <rPh sb="342" eb="344">
      <t>バアイ</t>
    </rPh>
    <rPh sb="346" eb="348">
      <t>マイキ</t>
    </rPh>
    <rPh sb="349" eb="351">
      <t>ケッサン</t>
    </rPh>
    <rPh sb="352" eb="354">
      <t>カンベン</t>
    </rPh>
    <rPh sb="354" eb="355">
      <t>ホウ</t>
    </rPh>
    <rPh sb="356" eb="358">
      <t>ゲンカイ</t>
    </rPh>
    <rPh sb="359" eb="360">
      <t>ナカ</t>
    </rPh>
    <rPh sb="369" eb="371">
      <t>ショウチ</t>
    </rPh>
    <phoneticPr fontId="12"/>
  </si>
  <si>
    <t>加重平均</t>
    <rPh sb="0" eb="2">
      <t>カジュウ</t>
    </rPh>
    <rPh sb="2" eb="4">
      <t>ヘイキン</t>
    </rPh>
    <phoneticPr fontId="2"/>
  </si>
  <si>
    <t>28年</t>
    <rPh sb="2" eb="3">
      <t>ネン</t>
    </rPh>
    <phoneticPr fontId="2"/>
  </si>
  <si>
    <t>30年</t>
    <rPh sb="2" eb="3">
      <t>ネン</t>
    </rPh>
    <phoneticPr fontId="2"/>
  </si>
  <si>
    <t>27年</t>
    <rPh sb="2" eb="3">
      <t>ネン</t>
    </rPh>
    <phoneticPr fontId="2"/>
  </si>
  <si>
    <t>24年</t>
    <rPh sb="2" eb="3">
      <t>ネン</t>
    </rPh>
    <phoneticPr fontId="2"/>
  </si>
  <si>
    <t>21年</t>
    <rPh sb="2" eb="3">
      <t>ネン</t>
    </rPh>
    <phoneticPr fontId="2"/>
  </si>
  <si>
    <t>17年</t>
    <rPh sb="2" eb="3">
      <t>ネン</t>
    </rPh>
    <phoneticPr fontId="2"/>
  </si>
  <si>
    <t>15年</t>
    <rPh sb="2" eb="3">
      <t>ネン</t>
    </rPh>
    <phoneticPr fontId="2"/>
  </si>
  <si>
    <t>26年</t>
    <rPh sb="2" eb="3">
      <t>ネン</t>
    </rPh>
    <phoneticPr fontId="2"/>
  </si>
  <si>
    <t>23年</t>
    <rPh sb="2" eb="3">
      <t>ネン</t>
    </rPh>
    <phoneticPr fontId="2"/>
  </si>
  <si>
    <t>18年</t>
    <rPh sb="2" eb="3">
      <t>ネン</t>
    </rPh>
    <phoneticPr fontId="2"/>
  </si>
  <si>
    <t>20年</t>
    <rPh sb="2" eb="3">
      <t>ネン</t>
    </rPh>
    <phoneticPr fontId="2"/>
  </si>
  <si>
    <t>19年</t>
    <rPh sb="2" eb="3">
      <t>ネン</t>
    </rPh>
    <phoneticPr fontId="2"/>
  </si>
  <si>
    <t>【注1】▲▲園の数値は、当日配布するテキスト”基礎から決算”のモデル決算書の数値を記載しています。ご利用の際は、上書きして入力してください。</t>
    <rPh sb="1" eb="2">
      <t>チュウ</t>
    </rPh>
    <rPh sb="6" eb="7">
      <t>エン</t>
    </rPh>
    <rPh sb="8" eb="10">
      <t>スウチ</t>
    </rPh>
    <rPh sb="12" eb="14">
      <t>トウジツ</t>
    </rPh>
    <rPh sb="14" eb="16">
      <t>ハイフ</t>
    </rPh>
    <rPh sb="23" eb="25">
      <t>キソ</t>
    </rPh>
    <rPh sb="27" eb="29">
      <t>ケッサン</t>
    </rPh>
    <rPh sb="34" eb="37">
      <t>ケッサンショ</t>
    </rPh>
    <rPh sb="38" eb="40">
      <t>スウチ</t>
    </rPh>
    <rPh sb="41" eb="43">
      <t>キサイ</t>
    </rPh>
    <rPh sb="50" eb="52">
      <t>リヨウ</t>
    </rPh>
    <rPh sb="53" eb="54">
      <t>サイ</t>
    </rPh>
    <rPh sb="56" eb="58">
      <t>ウワガ</t>
    </rPh>
    <rPh sb="61" eb="63">
      <t>ニュウリョク</t>
    </rPh>
    <phoneticPr fontId="2"/>
  </si>
  <si>
    <t>【注2】8 建築単価等上昇率…課長通知デフレーターは、次シート”建築単価等上昇率”をご参照ください。</t>
    <rPh sb="1" eb="2">
      <t>チュウ</t>
    </rPh>
    <rPh sb="6" eb="8">
      <t>ケンチク</t>
    </rPh>
    <rPh sb="8" eb="10">
      <t>タンカ</t>
    </rPh>
    <rPh sb="10" eb="11">
      <t>トウ</t>
    </rPh>
    <rPh sb="11" eb="14">
      <t>ジョウショウリツ</t>
    </rPh>
    <rPh sb="15" eb="19">
      <t>カチョウツウチ</t>
    </rPh>
    <rPh sb="27" eb="28">
      <t>ジ</t>
    </rPh>
    <rPh sb="32" eb="40">
      <t>ケンチクタンカナドジョウショウリツ</t>
    </rPh>
    <rPh sb="43" eb="45">
      <t>サンショウ</t>
    </rPh>
    <phoneticPr fontId="2"/>
  </si>
  <si>
    <t>　　　施設が複数ある場合は、××園・□□園の枠も併せてご利用ください。</t>
    <rPh sb="3" eb="5">
      <t>シセツ</t>
    </rPh>
    <rPh sb="6" eb="8">
      <t>フクスウ</t>
    </rPh>
    <rPh sb="10" eb="12">
      <t>バアイ</t>
    </rPh>
    <rPh sb="16" eb="17">
      <t>エン</t>
    </rPh>
    <rPh sb="20" eb="21">
      <t>エン</t>
    </rPh>
    <rPh sb="22" eb="23">
      <t>ワク</t>
    </rPh>
    <rPh sb="24" eb="25">
      <t>アワ</t>
    </rPh>
    <rPh sb="28" eb="30">
      <t>リヨウ</t>
    </rPh>
    <phoneticPr fontId="2"/>
  </si>
  <si>
    <r>
      <t>☆1</t>
    </r>
    <r>
      <rPr>
        <sz val="11"/>
        <color theme="1"/>
        <rFont val="游ゴシック"/>
        <family val="3"/>
        <charset val="128"/>
        <scheme val="minor"/>
      </rPr>
      <t>建物</t>
    </r>
    <r>
      <rPr>
        <sz val="11"/>
        <color theme="1"/>
        <rFont val="游ゴシック"/>
        <family val="2"/>
        <charset val="128"/>
        <scheme val="minor"/>
      </rPr>
      <t>減価償却費の累計額</t>
    </r>
    <rPh sb="2" eb="4">
      <t>タテモノ</t>
    </rPh>
    <rPh sb="4" eb="6">
      <t>ゲンカ</t>
    </rPh>
    <rPh sb="6" eb="8">
      <t>ショウキャク</t>
    </rPh>
    <rPh sb="8" eb="9">
      <t>ヒ</t>
    </rPh>
    <rPh sb="10" eb="12">
      <t>ルイケイ</t>
    </rPh>
    <rPh sb="12" eb="13">
      <t>ガク</t>
    </rPh>
    <phoneticPr fontId="2"/>
  </si>
  <si>
    <r>
      <t>☆2</t>
    </r>
    <r>
      <rPr>
        <sz val="11"/>
        <color theme="1"/>
        <rFont val="游ゴシック"/>
        <family val="3"/>
        <charset val="128"/>
        <scheme val="minor"/>
      </rPr>
      <t>建物</t>
    </r>
    <r>
      <rPr>
        <sz val="11"/>
        <color theme="1"/>
        <rFont val="游ゴシック"/>
        <family val="2"/>
        <charset val="128"/>
        <scheme val="minor"/>
      </rPr>
      <t>国庫補助金等特別積立金取崩累計額</t>
    </r>
    <rPh sb="2" eb="4">
      <t>タテモノ</t>
    </rPh>
    <rPh sb="4" eb="6">
      <t>コッコ</t>
    </rPh>
    <rPh sb="6" eb="8">
      <t>ホジョ</t>
    </rPh>
    <rPh sb="8" eb="9">
      <t>キン</t>
    </rPh>
    <rPh sb="9" eb="10">
      <t>トウ</t>
    </rPh>
    <rPh sb="10" eb="12">
      <t>トクベツ</t>
    </rPh>
    <rPh sb="12" eb="14">
      <t>ツミタテ</t>
    </rPh>
    <rPh sb="14" eb="15">
      <t>キン</t>
    </rPh>
    <rPh sb="15" eb="16">
      <t>ト</t>
    </rPh>
    <rPh sb="16" eb="17">
      <t>クズ</t>
    </rPh>
    <rPh sb="17" eb="19">
      <t>ルイケイ</t>
    </rPh>
    <rPh sb="19" eb="20">
      <t>ガク</t>
    </rPh>
    <phoneticPr fontId="2"/>
  </si>
  <si>
    <r>
      <t>建物</t>
    </r>
    <r>
      <rPr>
        <sz val="11"/>
        <color theme="1"/>
        <rFont val="游ゴシック"/>
        <family val="2"/>
        <charset val="128"/>
        <scheme val="minor"/>
      </rPr>
      <t>取得価額（附属設備含む）</t>
    </r>
    <rPh sb="0" eb="2">
      <t>タテモノ</t>
    </rPh>
    <rPh sb="2" eb="4">
      <t>シュトク</t>
    </rPh>
    <rPh sb="4" eb="6">
      <t>カガク</t>
    </rPh>
    <rPh sb="7" eb="9">
      <t>フゾク</t>
    </rPh>
    <rPh sb="9" eb="11">
      <t>セツビ</t>
    </rPh>
    <rPh sb="11" eb="12">
      <t>フク</t>
    </rPh>
    <phoneticPr fontId="2"/>
  </si>
  <si>
    <t>別表　建築単価上昇率</t>
    <rPh sb="0" eb="2">
      <t>ベッピョウ</t>
    </rPh>
    <rPh sb="3" eb="5">
      <t>ケンチク</t>
    </rPh>
    <rPh sb="5" eb="7">
      <t>タンカ</t>
    </rPh>
    <rPh sb="7" eb="9">
      <t>ジョウショウ</t>
    </rPh>
    <rPh sb="9" eb="10">
      <t>リツ</t>
    </rPh>
    <phoneticPr fontId="2"/>
  </si>
  <si>
    <t>2016年と比較した伸び率</t>
    <rPh sb="4" eb="5">
      <t>ネン</t>
    </rPh>
    <rPh sb="6" eb="8">
      <t>ヒカク</t>
    </rPh>
    <rPh sb="10" eb="11">
      <t>ノ</t>
    </rPh>
    <rPh sb="12" eb="13">
      <t>リツ</t>
    </rPh>
    <phoneticPr fontId="2"/>
  </si>
  <si>
    <t>2016以降</t>
    <rPh sb="4" eb="6">
      <t>イコウ</t>
    </rPh>
    <phoneticPr fontId="2"/>
  </si>
  <si>
    <t>※下記セルが黄色になっている部分に入力してください。（白色セルは演算式による自動計算のため入力不要）</t>
    <rPh sb="1" eb="3">
      <t>カキ</t>
    </rPh>
    <rPh sb="6" eb="8">
      <t>キイロ</t>
    </rPh>
    <rPh sb="14" eb="16">
      <t>ブブン</t>
    </rPh>
    <rPh sb="17" eb="19">
      <t>ニュウリョク</t>
    </rPh>
    <rPh sb="27" eb="29">
      <t>ハクショク</t>
    </rPh>
    <rPh sb="32" eb="35">
      <t>エンザンシキ</t>
    </rPh>
    <rPh sb="38" eb="40">
      <t>ジドウ</t>
    </rPh>
    <rPh sb="40" eb="42">
      <t>ケイサン</t>
    </rPh>
    <rPh sb="45" eb="47">
      <t>ニュウリョク</t>
    </rPh>
    <rPh sb="47" eb="49">
      <t>フヨウ</t>
    </rPh>
    <phoneticPr fontId="2"/>
  </si>
  <si>
    <t>※上記、白色セルは演算式による自動計算のため入力不要となっています。</t>
    <rPh sb="1" eb="3">
      <t>ジョウキ</t>
    </rPh>
    <rPh sb="25" eb="26">
      <t>ヨウ</t>
    </rPh>
    <phoneticPr fontId="2"/>
  </si>
  <si>
    <t>※上記、黄色のセルの金額等については、「やってみよう入力ガイド」シートに入力すると、当該シートにその金額等が反映されます。</t>
    <rPh sb="1" eb="3">
      <t>ジョウキ</t>
    </rPh>
    <rPh sb="4" eb="6">
      <t>キイロ</t>
    </rPh>
    <rPh sb="10" eb="12">
      <t>キンガク</t>
    </rPh>
    <rPh sb="12" eb="13">
      <t>トウ</t>
    </rPh>
    <rPh sb="26" eb="28">
      <t>ニュウリョク</t>
    </rPh>
    <rPh sb="36" eb="38">
      <t>ニュウリョク</t>
    </rPh>
    <rPh sb="42" eb="44">
      <t>トウガイ</t>
    </rPh>
    <rPh sb="50" eb="52">
      <t>キンガク</t>
    </rPh>
    <rPh sb="52" eb="53">
      <t>トウ</t>
    </rPh>
    <rPh sb="54" eb="56">
      <t>ハンエイ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</si>
</sst>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
    <numFmt numFmtId="177" formatCode="#,##0;&quot;△ &quot;#,##0"/>
    <numFmt numFmtId="178" formatCode="#,##0.00;&quot;△ &quot;#,##0.00"/>
    <numFmt numFmtId="179" formatCode="#,##0.00_ ;[Red]\-#,##0.00\ "/>
    <numFmt numFmtId="180" formatCode="#,##0.000;[Red]\-#,##0.000"/>
    <numFmt numFmtId="181" formatCode="#,##0.000;&quot;△ &quot;#,##0.000"/>
  </numFmts>
  <fonts count="3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6"/>
      <color theme="1"/>
      <name val="游ゴシック"/>
      <family val="3"/>
      <charset val="128"/>
      <scheme val="minor"/>
    </font>
    <font>
      <sz val="11"/>
      <color theme="1"/>
      <name val="游ゴシック"/>
      <family val="3"/>
      <charset val="128"/>
      <scheme val="minor"/>
    </font>
    <font>
      <sz val="11"/>
      <name val="ＭＳ Ｐゴシック"/>
      <family val="3"/>
      <charset val="128"/>
    </font>
    <font>
      <b/>
      <i/>
      <sz val="12"/>
      <name val="ＭＳ Ｐゴシック"/>
      <family val="3"/>
      <charset val="128"/>
    </font>
    <font>
      <b/>
      <i/>
      <u/>
      <sz val="20"/>
      <color rgb="FFFF0000"/>
      <name val="ＭＳ Ｐゴシック"/>
      <family val="3"/>
      <charset val="128"/>
    </font>
    <font>
      <b/>
      <i/>
      <sz val="20"/>
      <color rgb="FFFF0000"/>
      <name val="ＭＳ Ｐゴシック"/>
      <family val="3"/>
      <charset val="128"/>
    </font>
    <font>
      <b/>
      <i/>
      <sz val="12"/>
      <color rgb="FFFF0000"/>
      <name val="ＭＳ Ｐゴシック"/>
      <family val="3"/>
      <charset val="128"/>
    </font>
    <font>
      <i/>
      <sz val="12"/>
      <name val="ＭＳ Ｐゴシック"/>
      <family val="3"/>
      <charset val="128"/>
    </font>
    <font>
      <sz val="6"/>
      <name val="ＭＳ 明朝"/>
      <family val="1"/>
      <charset val="128"/>
    </font>
    <font>
      <sz val="12"/>
      <name val="ＭＳ Ｐゴシック"/>
      <family val="3"/>
      <charset val="128"/>
    </font>
    <font>
      <b/>
      <sz val="12"/>
      <name val="ＭＳ Ｐゴシック"/>
      <family val="3"/>
      <charset val="128"/>
    </font>
    <font>
      <sz val="12"/>
      <name val="ＭＳ 明朝"/>
      <family val="1"/>
      <charset val="128"/>
    </font>
    <font>
      <sz val="6"/>
      <name val="ＭＳ Ｐゴシック"/>
      <family val="3"/>
      <charset val="128"/>
    </font>
    <font>
      <sz val="12"/>
      <name val="游ゴシック"/>
      <family val="3"/>
      <charset val="128"/>
      <scheme val="minor"/>
    </font>
    <font>
      <sz val="12"/>
      <name val="游ゴシック Light"/>
      <family val="3"/>
      <charset val="128"/>
      <scheme val="major"/>
    </font>
    <font>
      <sz val="11"/>
      <name val="游ゴシック Light"/>
      <family val="3"/>
      <charset val="128"/>
      <scheme val="major"/>
    </font>
    <font>
      <b/>
      <sz val="12"/>
      <name val="游ゴシック Light"/>
      <family val="3"/>
      <charset val="128"/>
      <scheme val="major"/>
    </font>
    <font>
      <i/>
      <sz val="12"/>
      <color rgb="FFFF0000"/>
      <name val="游ゴシック Light"/>
      <family val="3"/>
      <charset val="128"/>
      <scheme val="major"/>
    </font>
    <font>
      <i/>
      <sz val="12"/>
      <name val="游ゴシック Light"/>
      <family val="3"/>
      <charset val="128"/>
      <scheme val="major"/>
    </font>
    <font>
      <b/>
      <sz val="11"/>
      <name val="游ゴシック Light"/>
      <family val="3"/>
      <charset val="128"/>
      <scheme val="major"/>
    </font>
    <font>
      <b/>
      <sz val="12"/>
      <color rgb="FFFF0000"/>
      <name val="游ゴシック Light"/>
      <family val="3"/>
      <charset val="128"/>
      <scheme val="major"/>
    </font>
    <font>
      <b/>
      <sz val="14"/>
      <name val="游ゴシック Light"/>
      <family val="3"/>
      <charset val="128"/>
      <scheme val="major"/>
    </font>
    <font>
      <sz val="11"/>
      <name val="ＭＳ Ｐ明朝"/>
      <family val="1"/>
      <charset val="128"/>
    </font>
    <font>
      <b/>
      <sz val="14"/>
      <color rgb="FFFF0000"/>
      <name val="游ゴシック"/>
      <family val="3"/>
      <charset val="128"/>
      <scheme val="minor"/>
    </font>
    <font>
      <sz val="11"/>
      <name val="游ゴシック"/>
      <family val="3"/>
      <charset val="128"/>
      <scheme val="minor"/>
    </font>
    <font>
      <b/>
      <sz val="16"/>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s>
  <borders count="25">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thin">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hair">
        <color indexed="64"/>
      </left>
      <right style="hair">
        <color indexed="64"/>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6" fillId="0" borderId="0"/>
    <xf numFmtId="0" fontId="15" fillId="0" borderId="0"/>
    <xf numFmtId="38" fontId="6" fillId="0" borderId="0" applyFont="0" applyFill="0" applyBorder="0" applyAlignment="0" applyProtection="0"/>
    <xf numFmtId="9" fontId="1" fillId="0" borderId="0" applyFont="0" applyFill="0" applyBorder="0" applyAlignment="0" applyProtection="0">
      <alignment vertical="center"/>
    </xf>
  </cellStyleXfs>
  <cellXfs count="12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2"/>
    <xf numFmtId="0" fontId="7" fillId="0" borderId="0" xfId="2" applyFont="1" applyAlignment="1">
      <alignment horizontal="left" vertical="center"/>
    </xf>
    <xf numFmtId="0" fontId="13" fillId="0" borderId="0" xfId="2" applyFont="1" applyAlignment="1">
      <alignment horizontal="right" vertical="center"/>
    </xf>
    <xf numFmtId="177" fontId="15" fillId="0" borderId="0" xfId="3" applyNumberFormat="1" applyFont="1" applyFill="1" applyBorder="1" applyAlignment="1" applyProtection="1">
      <alignment horizontal="left"/>
    </xf>
    <xf numFmtId="0" fontId="14" fillId="0" borderId="5" xfId="2" applyFont="1" applyBorder="1" applyAlignment="1">
      <alignment horizontal="center" vertical="center" shrinkToFit="1"/>
    </xf>
    <xf numFmtId="177" fontId="15" fillId="0" borderId="0" xfId="3" applyNumberFormat="1" applyFont="1" applyFill="1" applyBorder="1" applyAlignment="1" applyProtection="1">
      <alignment horizontal="left" shrinkToFit="1"/>
    </xf>
    <xf numFmtId="0" fontId="6" fillId="0" borderId="0" xfId="2" applyAlignment="1">
      <alignment shrinkToFit="1"/>
    </xf>
    <xf numFmtId="177" fontId="17" fillId="0" borderId="5" xfId="3" applyNumberFormat="1" applyFont="1" applyFill="1" applyBorder="1" applyAlignment="1" applyProtection="1">
      <alignment vertical="center"/>
    </xf>
    <xf numFmtId="177" fontId="18" fillId="0" borderId="5" xfId="3" applyNumberFormat="1" applyFont="1" applyFill="1" applyBorder="1" applyAlignment="1" applyProtection="1">
      <alignment horizontal="left" vertical="center"/>
    </xf>
    <xf numFmtId="177" fontId="18" fillId="0" borderId="6" xfId="3" applyNumberFormat="1" applyFont="1" applyFill="1" applyBorder="1" applyAlignment="1" applyProtection="1">
      <alignment vertical="center"/>
    </xf>
    <xf numFmtId="177" fontId="19" fillId="0" borderId="5" xfId="3" applyNumberFormat="1" applyFont="1" applyFill="1" applyBorder="1" applyAlignment="1" applyProtection="1">
      <alignment horizontal="left" vertical="center"/>
    </xf>
    <xf numFmtId="177" fontId="17" fillId="0" borderId="6" xfId="3" applyNumberFormat="1" applyFont="1" applyFill="1" applyBorder="1" applyAlignment="1" applyProtection="1">
      <alignment vertical="center"/>
    </xf>
    <xf numFmtId="0" fontId="18" fillId="0" borderId="4" xfId="2" applyFont="1" applyBorder="1" applyAlignment="1">
      <alignment horizontal="left" vertical="center"/>
    </xf>
    <xf numFmtId="177" fontId="20" fillId="2" borderId="7" xfId="3" applyNumberFormat="1" applyFont="1" applyFill="1" applyBorder="1" applyAlignment="1" applyProtection="1">
      <alignment vertical="center"/>
    </xf>
    <xf numFmtId="177" fontId="17" fillId="0" borderId="9" xfId="3" applyNumberFormat="1" applyFont="1" applyFill="1" applyBorder="1" applyAlignment="1" applyProtection="1">
      <alignment vertical="center"/>
    </xf>
    <xf numFmtId="177" fontId="18" fillId="0" borderId="4" xfId="3" applyNumberFormat="1" applyFont="1" applyFill="1" applyBorder="1" applyAlignment="1" applyProtection="1">
      <alignment horizontal="left" vertical="center"/>
    </xf>
    <xf numFmtId="177" fontId="18" fillId="0" borderId="11" xfId="3" applyNumberFormat="1" applyFont="1" applyFill="1" applyBorder="1" applyAlignment="1" applyProtection="1">
      <alignment horizontal="left" vertical="center"/>
    </xf>
    <xf numFmtId="178" fontId="18" fillId="0" borderId="9" xfId="3" applyNumberFormat="1" applyFont="1" applyFill="1" applyBorder="1" applyAlignment="1" applyProtection="1">
      <alignment vertical="center"/>
    </xf>
    <xf numFmtId="177" fontId="19" fillId="0" borderId="11" xfId="3" applyNumberFormat="1" applyFont="1" applyFill="1" applyBorder="1" applyAlignment="1" applyProtection="1">
      <alignment horizontal="left" vertical="center"/>
    </xf>
    <xf numFmtId="177" fontId="18" fillId="0" borderId="12" xfId="3" applyNumberFormat="1" applyFont="1" applyFill="1" applyBorder="1" applyAlignment="1" applyProtection="1">
      <alignment horizontal="left" vertical="center"/>
    </xf>
    <xf numFmtId="0" fontId="19" fillId="0" borderId="11" xfId="2" applyFont="1" applyBorder="1" applyAlignment="1">
      <alignment horizontal="left" vertical="center"/>
    </xf>
    <xf numFmtId="177" fontId="18" fillId="0" borderId="13" xfId="3" applyNumberFormat="1" applyFont="1" applyFill="1" applyBorder="1" applyAlignment="1" applyProtection="1">
      <alignment vertical="center"/>
    </xf>
    <xf numFmtId="0" fontId="19" fillId="0" borderId="5" xfId="2" applyFont="1" applyBorder="1" applyAlignment="1">
      <alignment horizontal="left" vertical="center"/>
    </xf>
    <xf numFmtId="177" fontId="21" fillId="0" borderId="5" xfId="3" applyNumberFormat="1" applyFont="1" applyFill="1" applyBorder="1" applyAlignment="1" applyProtection="1">
      <alignment horizontal="left" vertical="center"/>
    </xf>
    <xf numFmtId="177" fontId="19" fillId="0" borderId="5" xfId="3" applyNumberFormat="1" applyFont="1" applyFill="1" applyBorder="1" applyAlignment="1" applyProtection="1">
      <alignment horizontal="left" vertical="center" wrapText="1"/>
    </xf>
    <xf numFmtId="38" fontId="18" fillId="0" borderId="9" xfId="4" applyFont="1" applyFill="1" applyBorder="1" applyAlignment="1" applyProtection="1">
      <alignment horizontal="right" vertical="center"/>
    </xf>
    <xf numFmtId="179" fontId="20" fillId="2" borderId="7" xfId="4" applyNumberFormat="1" applyFont="1" applyFill="1" applyBorder="1" applyAlignment="1" applyProtection="1">
      <alignment horizontal="right" vertical="center"/>
    </xf>
    <xf numFmtId="177" fontId="18" fillId="0" borderId="5" xfId="3" applyNumberFormat="1" applyFont="1" applyFill="1" applyBorder="1" applyAlignment="1" applyProtection="1">
      <alignment vertical="center"/>
    </xf>
    <xf numFmtId="177" fontId="6" fillId="0" borderId="0" xfId="2" applyNumberFormat="1"/>
    <xf numFmtId="177" fontId="22" fillId="0" borderId="5" xfId="3" applyNumberFormat="1" applyFont="1" applyFill="1" applyBorder="1" applyAlignment="1" applyProtection="1">
      <alignment horizontal="left" vertical="center"/>
    </xf>
    <xf numFmtId="177" fontId="18" fillId="0" borderId="5" xfId="3" applyNumberFormat="1" applyFont="1" applyFill="1" applyBorder="1" applyAlignment="1" applyProtection="1">
      <alignment horizontal="left" vertical="center" wrapText="1"/>
    </xf>
    <xf numFmtId="177" fontId="19" fillId="0" borderId="11" xfId="3" applyNumberFormat="1" applyFont="1" applyFill="1" applyBorder="1" applyAlignment="1" applyProtection="1">
      <alignment horizontal="left" vertical="center" wrapText="1"/>
    </xf>
    <xf numFmtId="177" fontId="18" fillId="0" borderId="14" xfId="3" applyNumberFormat="1" applyFont="1" applyFill="1" applyBorder="1" applyAlignment="1" applyProtection="1">
      <alignment vertical="center"/>
    </xf>
    <xf numFmtId="177" fontId="23" fillId="0" borderId="11" xfId="3" applyNumberFormat="1" applyFont="1" applyFill="1" applyBorder="1" applyAlignment="1" applyProtection="1">
      <alignment horizontal="left" vertical="center" wrapText="1"/>
    </xf>
    <xf numFmtId="177" fontId="24" fillId="0" borderId="13" xfId="3" applyNumberFormat="1" applyFont="1" applyFill="1" applyBorder="1" applyAlignment="1" applyProtection="1">
      <alignment vertical="center"/>
    </xf>
    <xf numFmtId="177" fontId="25" fillId="0" borderId="5" xfId="3" applyNumberFormat="1" applyFont="1" applyFill="1" applyBorder="1" applyAlignment="1" applyProtection="1">
      <alignment horizontal="left" vertical="center"/>
    </xf>
    <xf numFmtId="0" fontId="6" fillId="0" borderId="0" xfId="2" applyBorder="1"/>
    <xf numFmtId="38" fontId="20" fillId="2" borderId="7" xfId="3" applyNumberFormat="1" applyFont="1" applyFill="1" applyBorder="1" applyAlignment="1" applyProtection="1">
      <alignment vertical="center"/>
    </xf>
    <xf numFmtId="38" fontId="20" fillId="2" borderId="7" xfId="3" applyNumberFormat="1" applyFont="1" applyFill="1" applyBorder="1" applyAlignment="1" applyProtection="1">
      <alignment horizontal="right" vertical="center"/>
    </xf>
    <xf numFmtId="178" fontId="18" fillId="0" borderId="5" xfId="3" applyNumberFormat="1" applyFont="1" applyFill="1" applyBorder="1" applyAlignment="1" applyProtection="1">
      <alignment vertical="center"/>
    </xf>
    <xf numFmtId="177" fontId="24" fillId="0" borderId="5" xfId="3" applyNumberFormat="1" applyFont="1" applyFill="1" applyBorder="1" applyAlignment="1" applyProtection="1">
      <alignment vertical="center"/>
    </xf>
    <xf numFmtId="0" fontId="14" fillId="2" borderId="5" xfId="2" applyFont="1" applyFill="1" applyBorder="1" applyAlignment="1">
      <alignment horizontal="center" vertical="center" shrinkToFit="1"/>
    </xf>
    <xf numFmtId="180" fontId="20" fillId="2" borderId="7" xfId="3" applyNumberFormat="1" applyFont="1" applyFill="1" applyBorder="1" applyAlignment="1" applyProtection="1">
      <alignment horizontal="right" vertical="center"/>
    </xf>
    <xf numFmtId="181" fontId="20" fillId="2" borderId="7" xfId="3" applyNumberFormat="1" applyFont="1" applyFill="1" applyBorder="1" applyAlignment="1" applyProtection="1">
      <alignment vertical="center"/>
    </xf>
    <xf numFmtId="0" fontId="0" fillId="0" borderId="0" xfId="0" applyBorder="1">
      <alignment vertical="center"/>
    </xf>
    <xf numFmtId="177" fontId="19" fillId="0" borderId="0" xfId="3" applyNumberFormat="1" applyFont="1" applyFill="1" applyBorder="1" applyAlignment="1" applyProtection="1">
      <alignment horizontal="left" vertical="center"/>
    </xf>
    <xf numFmtId="0" fontId="0" fillId="0" borderId="16" xfId="0" applyBorder="1">
      <alignment vertical="center"/>
    </xf>
    <xf numFmtId="0" fontId="0" fillId="0" borderId="17" xfId="0" applyBorder="1">
      <alignment vertical="center"/>
    </xf>
    <xf numFmtId="0" fontId="0" fillId="0" borderId="4" xfId="0" applyBorder="1">
      <alignment vertical="center"/>
    </xf>
    <xf numFmtId="0" fontId="0" fillId="0" borderId="19" xfId="0" applyBorder="1">
      <alignment vertical="center"/>
    </xf>
    <xf numFmtId="0" fontId="0" fillId="0" borderId="3" xfId="0" applyBorder="1">
      <alignment vertical="center"/>
    </xf>
    <xf numFmtId="0" fontId="0" fillId="0" borderId="22" xfId="0" applyBorder="1">
      <alignment vertical="center"/>
    </xf>
    <xf numFmtId="0" fontId="0" fillId="0" borderId="23" xfId="0" applyBorder="1">
      <alignment vertical="center"/>
    </xf>
    <xf numFmtId="0" fontId="0" fillId="0" borderId="2" xfId="0" applyBorder="1">
      <alignment vertical="center"/>
    </xf>
    <xf numFmtId="0" fontId="3" fillId="0" borderId="1" xfId="0" applyFont="1" applyBorder="1">
      <alignment vertical="center"/>
    </xf>
    <xf numFmtId="0" fontId="3" fillId="0" borderId="23" xfId="0" applyFont="1" applyBorder="1">
      <alignment vertical="center"/>
    </xf>
    <xf numFmtId="177" fontId="20" fillId="0" borderId="5" xfId="3" applyNumberFormat="1" applyFont="1" applyFill="1" applyBorder="1" applyAlignment="1" applyProtection="1">
      <alignment horizontal="left" vertical="center" shrinkToFit="1"/>
    </xf>
    <xf numFmtId="0" fontId="27" fillId="0" borderId="0" xfId="0" applyFont="1">
      <alignment vertical="center"/>
    </xf>
    <xf numFmtId="177" fontId="17" fillId="0" borderId="0" xfId="3" applyNumberFormat="1" applyFont="1" applyFill="1" applyBorder="1" applyAlignment="1" applyProtection="1">
      <alignment vertical="center"/>
    </xf>
    <xf numFmtId="0" fontId="0" fillId="0" borderId="5" xfId="0" applyBorder="1" applyAlignment="1">
      <alignment horizontal="center" vertical="center"/>
    </xf>
    <xf numFmtId="0" fontId="0" fillId="0" borderId="5" xfId="0" applyBorder="1">
      <alignment vertical="center"/>
    </xf>
    <xf numFmtId="0" fontId="0" fillId="0" borderId="5" xfId="0" applyBorder="1" applyAlignment="1">
      <alignment horizontal="right" vertical="center"/>
    </xf>
    <xf numFmtId="0" fontId="0" fillId="0" borderId="12" xfId="0" applyBorder="1">
      <alignment vertical="center"/>
    </xf>
    <xf numFmtId="0" fontId="0" fillId="0" borderId="11" xfId="0" applyBorder="1">
      <alignment vertical="center"/>
    </xf>
    <xf numFmtId="0" fontId="0" fillId="0" borderId="5" xfId="0" applyBorder="1" applyAlignment="1">
      <alignment horizontal="center" vertical="center"/>
    </xf>
    <xf numFmtId="0" fontId="19" fillId="0" borderId="0" xfId="2" applyFont="1" applyBorder="1" applyAlignment="1">
      <alignment horizontal="left" vertical="center"/>
    </xf>
    <xf numFmtId="9" fontId="6" fillId="0" borderId="0" xfId="5" applyFont="1" applyBorder="1" applyAlignment="1">
      <alignment wrapText="1"/>
    </xf>
    <xf numFmtId="9" fontId="6" fillId="0" borderId="0" xfId="5" applyFont="1" applyAlignment="1"/>
    <xf numFmtId="9" fontId="6" fillId="0" borderId="0" xfId="5" applyFont="1" applyAlignment="1">
      <alignment horizontal="left" wrapText="1"/>
    </xf>
    <xf numFmtId="0" fontId="5" fillId="0" borderId="21" xfId="0" applyFont="1" applyBorder="1">
      <alignment vertical="center"/>
    </xf>
    <xf numFmtId="0" fontId="5" fillId="0" borderId="3" xfId="0" applyFont="1" applyBorder="1">
      <alignment vertical="center"/>
    </xf>
    <xf numFmtId="0" fontId="5" fillId="0" borderId="18" xfId="0" applyFont="1" applyBorder="1">
      <alignment vertical="center"/>
    </xf>
    <xf numFmtId="0" fontId="5" fillId="0" borderId="4" xfId="0" applyFont="1" applyBorder="1">
      <alignment vertical="center"/>
    </xf>
    <xf numFmtId="0" fontId="28" fillId="0" borderId="20" xfId="2" applyFont="1" applyBorder="1" applyAlignment="1">
      <alignment horizontal="left" vertical="center"/>
    </xf>
    <xf numFmtId="0" fontId="28" fillId="0" borderId="18" xfId="2" applyFont="1" applyBorder="1" applyAlignment="1">
      <alignment horizontal="left" vertical="center"/>
    </xf>
    <xf numFmtId="177" fontId="28" fillId="0" borderId="20" xfId="3" applyNumberFormat="1" applyFont="1" applyFill="1" applyBorder="1" applyAlignment="1" applyProtection="1">
      <alignment horizontal="left" vertical="center"/>
    </xf>
    <xf numFmtId="0" fontId="5" fillId="0" borderId="15" xfId="0" applyFont="1" applyBorder="1">
      <alignment vertical="center"/>
    </xf>
    <xf numFmtId="0" fontId="5" fillId="0" borderId="16" xfId="0" applyFont="1" applyBorder="1">
      <alignment vertical="center"/>
    </xf>
    <xf numFmtId="0" fontId="0" fillId="0" borderId="0" xfId="0">
      <alignment vertical="center"/>
    </xf>
    <xf numFmtId="0" fontId="29" fillId="0" borderId="0" xfId="0" applyFont="1">
      <alignment vertical="center"/>
    </xf>
    <xf numFmtId="0" fontId="0" fillId="0" borderId="24" xfId="0" applyBorder="1">
      <alignment vertical="center"/>
    </xf>
    <xf numFmtId="176" fontId="0" fillId="0" borderId="24" xfId="0" applyNumberFormat="1" applyBorder="1">
      <alignment vertical="center"/>
    </xf>
    <xf numFmtId="0" fontId="0" fillId="0" borderId="24" xfId="0" applyBorder="1" applyAlignment="1">
      <alignment horizontal="right" vertical="center"/>
    </xf>
    <xf numFmtId="0" fontId="28" fillId="3" borderId="24" xfId="0" applyFont="1" applyFill="1" applyBorder="1">
      <alignment vertical="center"/>
    </xf>
    <xf numFmtId="0" fontId="0" fillId="3" borderId="24" xfId="0" applyFill="1" applyBorder="1">
      <alignment vertical="center"/>
    </xf>
    <xf numFmtId="0" fontId="0" fillId="0" borderId="24" xfId="0" applyFill="1" applyBorder="1">
      <alignment vertical="center"/>
    </xf>
    <xf numFmtId="177" fontId="18" fillId="0" borderId="0" xfId="3" applyNumberFormat="1" applyFont="1" applyFill="1" applyBorder="1" applyAlignment="1" applyProtection="1">
      <alignment horizontal="left" vertical="center"/>
    </xf>
    <xf numFmtId="177" fontId="24" fillId="0" borderId="0" xfId="3" applyNumberFormat="1" applyFont="1" applyFill="1" applyBorder="1" applyAlignment="1" applyProtection="1">
      <alignment vertical="center"/>
    </xf>
    <xf numFmtId="177" fontId="18" fillId="0" borderId="0" xfId="3" applyNumberFormat="1" applyFont="1" applyFill="1" applyBorder="1" applyAlignment="1" applyProtection="1">
      <alignment vertical="center"/>
    </xf>
    <xf numFmtId="177" fontId="25" fillId="0" borderId="0" xfId="3" applyNumberFormat="1" applyFont="1" applyFill="1" applyBorder="1" applyAlignment="1" applyProtection="1">
      <alignment horizontal="left" vertical="center"/>
    </xf>
    <xf numFmtId="9" fontId="26" fillId="0" borderId="0" xfId="5" applyFont="1" applyFill="1" applyBorder="1" applyAlignment="1" applyProtection="1">
      <alignment horizontal="left" vertical="center" wrapText="1"/>
    </xf>
    <xf numFmtId="9" fontId="6" fillId="0" borderId="0" xfId="5" applyFont="1" applyAlignment="1">
      <alignment horizontal="left" vertical="center" wrapText="1"/>
    </xf>
    <xf numFmtId="0" fontId="6" fillId="0" borderId="0" xfId="2" applyAlignment="1">
      <alignment horizontal="right"/>
    </xf>
    <xf numFmtId="0" fontId="7" fillId="0" borderId="0" xfId="2" applyFont="1" applyAlignment="1">
      <alignment horizontal="left" vertical="center"/>
    </xf>
    <xf numFmtId="0" fontId="14" fillId="0" borderId="3" xfId="2" applyFont="1" applyBorder="1" applyAlignment="1">
      <alignment horizontal="center" vertical="center"/>
    </xf>
    <xf numFmtId="0" fontId="14" fillId="0" borderId="12" xfId="2" applyFont="1" applyBorder="1" applyAlignment="1">
      <alignment horizontal="center" vertical="center" shrinkToFit="1"/>
    </xf>
    <xf numFmtId="0" fontId="6" fillId="0" borderId="11" xfId="2" applyBorder="1" applyAlignment="1">
      <alignment horizontal="center" vertical="center" shrinkToFit="1"/>
    </xf>
    <xf numFmtId="177" fontId="19" fillId="0" borderId="8" xfId="3" applyNumberFormat="1" applyFont="1" applyFill="1" applyBorder="1" applyAlignment="1" applyProtection="1">
      <alignment horizontal="left" vertical="center" wrapText="1"/>
    </xf>
    <xf numFmtId="0" fontId="6" fillId="0" borderId="10" xfId="2" applyBorder="1" applyAlignment="1">
      <alignment horizontal="left" vertical="center" wrapText="1"/>
    </xf>
    <xf numFmtId="177" fontId="26" fillId="0" borderId="0" xfId="3" applyNumberFormat="1" applyFont="1" applyFill="1" applyBorder="1" applyAlignment="1" applyProtection="1">
      <alignment horizontal="left" vertical="center" wrapText="1"/>
    </xf>
    <xf numFmtId="0" fontId="0" fillId="0" borderId="6" xfId="0" applyBorder="1" applyAlignment="1">
      <alignment vertical="center" textRotation="255"/>
    </xf>
    <xf numFmtId="0" fontId="0" fillId="0" borderId="9" xfId="0" applyBorder="1" applyAlignment="1">
      <alignment vertical="center" textRotation="255"/>
    </xf>
    <xf numFmtId="0" fontId="0" fillId="0" borderId="13" xfId="0" applyBorder="1" applyAlignment="1">
      <alignment vertical="center" textRotation="255"/>
    </xf>
    <xf numFmtId="0" fontId="0" fillId="0" borderId="5" xfId="0" applyBorder="1" applyAlignment="1">
      <alignment horizontal="center" vertical="center"/>
    </xf>
    <xf numFmtId="38" fontId="0" fillId="0" borderId="1" xfId="1" applyFont="1" applyBorder="1" applyAlignment="1">
      <alignment vertical="center"/>
    </xf>
    <xf numFmtId="38" fontId="0" fillId="0" borderId="2" xfId="1" applyFont="1" applyBorder="1" applyAlignment="1">
      <alignment vertical="center"/>
    </xf>
    <xf numFmtId="38" fontId="0" fillId="2" borderId="1" xfId="1" applyFont="1" applyFill="1" applyBorder="1" applyAlignment="1">
      <alignment vertical="center"/>
    </xf>
    <xf numFmtId="38" fontId="0" fillId="2" borderId="2" xfId="1" applyFont="1" applyFill="1" applyBorder="1" applyAlignment="1">
      <alignment vertical="center"/>
    </xf>
    <xf numFmtId="40" fontId="0" fillId="2" borderId="1" xfId="1" applyNumberFormat="1" applyFont="1" applyFill="1" applyBorder="1" applyAlignment="1">
      <alignment vertical="center"/>
    </xf>
    <xf numFmtId="40" fontId="0" fillId="2" borderId="2" xfId="1" applyNumberFormat="1" applyFont="1" applyFill="1" applyBorder="1" applyAlignment="1">
      <alignment vertical="center"/>
    </xf>
    <xf numFmtId="0" fontId="4" fillId="0" borderId="0" xfId="0" applyFont="1" applyAlignment="1">
      <alignment horizontal="center" vertical="center"/>
    </xf>
    <xf numFmtId="0" fontId="0" fillId="0" borderId="0" xfId="0" applyAlignment="1">
      <alignment horizontal="center" vertical="center"/>
    </xf>
    <xf numFmtId="180" fontId="0" fillId="2" borderId="1" xfId="1" applyNumberFormat="1" applyFont="1" applyFill="1" applyBorder="1" applyAlignment="1">
      <alignment vertical="center"/>
    </xf>
    <xf numFmtId="180" fontId="0" fillId="2" borderId="2" xfId="1" applyNumberFormat="1" applyFont="1" applyFill="1" applyBorder="1" applyAlignment="1">
      <alignment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29" fillId="0" borderId="0" xfId="0" applyFont="1" applyAlignment="1">
      <alignment horizontal="center" vertical="center"/>
    </xf>
  </cellXfs>
  <cellStyles count="6">
    <cellStyle name="パーセント" xfId="5" builtinId="5"/>
    <cellStyle name="桁区切り" xfId="1" builtinId="6"/>
    <cellStyle name="桁区切り 2" xfId="4" xr:uid="{8D95D173-64E6-4A3B-AC57-18F5E9F5A38D}"/>
    <cellStyle name="標準" xfId="0" builtinId="0"/>
    <cellStyle name="標準 2" xfId="2" xr:uid="{FCE7FA2A-EB1C-4D9B-BAC1-7DC7744191A9}"/>
    <cellStyle name="標準_02財務調査入力シート（指導指針版）（最終版）" xfId="3" xr:uid="{748679C7-B664-49F5-889E-AF83837CAA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EC90B-ADFB-474B-9CD5-E60430F5E580}">
  <sheetPr>
    <tabColor rgb="FFFFC000"/>
  </sheetPr>
  <dimension ref="A1:I37"/>
  <sheetViews>
    <sheetView tabSelected="1" view="pageBreakPreview" zoomScaleNormal="100" zoomScaleSheetLayoutView="100" workbookViewId="0">
      <selection sqref="A1:G1"/>
    </sheetView>
  </sheetViews>
  <sheetFormatPr defaultRowHeight="13.5" x14ac:dyDescent="0.15"/>
  <cols>
    <col min="1" max="1" width="4.375" style="4" customWidth="1"/>
    <col min="2" max="2" width="43.125" style="4" customWidth="1"/>
    <col min="3" max="5" width="17.625" style="4" customWidth="1"/>
    <col min="6" max="6" width="20.625" style="4" bestFit="1" customWidth="1"/>
    <col min="7" max="7" width="72.625" style="4" customWidth="1"/>
    <col min="8" max="8" width="11.875" style="4" customWidth="1"/>
    <col min="9" max="16384" width="9" style="4"/>
  </cols>
  <sheetData>
    <row r="1" spans="1:8" ht="39.75" customHeight="1" x14ac:dyDescent="0.15">
      <c r="A1" s="97" t="s">
        <v>68</v>
      </c>
      <c r="B1" s="97"/>
      <c r="C1" s="97"/>
      <c r="D1" s="97"/>
      <c r="E1" s="97"/>
      <c r="F1" s="97"/>
      <c r="G1" s="97"/>
    </row>
    <row r="2" spans="1:8" ht="15.75" customHeight="1" x14ac:dyDescent="0.15">
      <c r="A2" s="5"/>
      <c r="B2" s="5"/>
      <c r="C2" s="5"/>
      <c r="D2" s="5"/>
      <c r="E2" s="5"/>
      <c r="F2" s="5"/>
      <c r="G2" s="6"/>
    </row>
    <row r="3" spans="1:8" ht="28.5" customHeight="1" x14ac:dyDescent="0.15">
      <c r="A3" s="98" t="s">
        <v>24</v>
      </c>
      <c r="B3" s="98"/>
      <c r="C3" s="98"/>
      <c r="D3" s="98"/>
      <c r="E3" s="98"/>
      <c r="F3" s="98"/>
      <c r="G3" s="98"/>
      <c r="H3" s="7"/>
    </row>
    <row r="4" spans="1:8" s="10" customFormat="1" ht="28.5" customHeight="1" x14ac:dyDescent="0.15">
      <c r="A4" s="99" t="s">
        <v>25</v>
      </c>
      <c r="B4" s="100"/>
      <c r="C4" s="45" t="str">
        <f>やってみようシート入力ガイド!G14</f>
        <v>▲▲園</v>
      </c>
      <c r="D4" s="45" t="str">
        <f>やってみようシート入力ガイド!I14</f>
        <v>××園</v>
      </c>
      <c r="E4" s="45" t="str">
        <f>やってみようシート入力ガイド!K14</f>
        <v>□□園</v>
      </c>
      <c r="F4" s="8" t="s">
        <v>26</v>
      </c>
      <c r="G4" s="8"/>
      <c r="H4" s="9"/>
    </row>
    <row r="5" spans="1:8" ht="27.95" customHeight="1" thickBot="1" x14ac:dyDescent="0.2">
      <c r="A5" s="11">
        <v>1</v>
      </c>
      <c r="B5" s="12" t="s">
        <v>27</v>
      </c>
      <c r="C5" s="13">
        <f>C6-C7</f>
        <v>85248000</v>
      </c>
      <c r="D5" s="13">
        <f>D6-D7</f>
        <v>0</v>
      </c>
      <c r="E5" s="13">
        <f>E6-E7</f>
        <v>0</v>
      </c>
      <c r="F5" s="13">
        <f>SUM(C5:E5)</f>
        <v>85248000</v>
      </c>
      <c r="G5" s="14" t="s">
        <v>28</v>
      </c>
    </row>
    <row r="6" spans="1:8" ht="27.75" customHeight="1" thickBot="1" x14ac:dyDescent="0.2">
      <c r="A6" s="15"/>
      <c r="B6" s="16" t="s">
        <v>29</v>
      </c>
      <c r="C6" s="17">
        <f>やってみようシート入力ガイド!G15</f>
        <v>399847500</v>
      </c>
      <c r="D6" s="17"/>
      <c r="E6" s="17"/>
      <c r="F6" s="13">
        <f>SUM(C6:E6)</f>
        <v>399847500</v>
      </c>
      <c r="G6" s="101" t="s">
        <v>30</v>
      </c>
    </row>
    <row r="7" spans="1:8" ht="27.95" customHeight="1" thickBot="1" x14ac:dyDescent="0.2">
      <c r="A7" s="18"/>
      <c r="B7" s="19" t="s">
        <v>31</v>
      </c>
      <c r="C7" s="17">
        <f>やってみようシート入力ガイド!G16</f>
        <v>314599500</v>
      </c>
      <c r="D7" s="17"/>
      <c r="E7" s="17"/>
      <c r="F7" s="13">
        <f>SUM(C7:E7)</f>
        <v>314599500</v>
      </c>
      <c r="G7" s="102"/>
    </row>
    <row r="8" spans="1:8" ht="27.95" customHeight="1" thickBot="1" x14ac:dyDescent="0.2">
      <c r="A8" s="18"/>
      <c r="B8" s="20" t="s">
        <v>32</v>
      </c>
      <c r="C8" s="21">
        <f t="shared" ref="C8:F8" si="0">C7/C6</f>
        <v>0.78679871701086035</v>
      </c>
      <c r="D8" s="21"/>
      <c r="E8" s="21"/>
      <c r="F8" s="43">
        <f t="shared" si="0"/>
        <v>0.78679871701086035</v>
      </c>
      <c r="G8" s="14" t="s">
        <v>33</v>
      </c>
    </row>
    <row r="9" spans="1:8" ht="27.95" customHeight="1" thickBot="1" x14ac:dyDescent="0.2">
      <c r="A9" s="11">
        <v>2</v>
      </c>
      <c r="B9" s="19" t="s">
        <v>34</v>
      </c>
      <c r="C9" s="17">
        <f>やってみようシート入力ガイド!G17</f>
        <v>260000000</v>
      </c>
      <c r="D9" s="17"/>
      <c r="E9" s="17"/>
      <c r="F9" s="13">
        <f t="shared" ref="F9:F30" si="1">SUM(C9:E9)</f>
        <v>260000000</v>
      </c>
      <c r="G9" s="22" t="s">
        <v>35</v>
      </c>
    </row>
    <row r="10" spans="1:8" ht="27.95" customHeight="1" thickBot="1" x14ac:dyDescent="0.2">
      <c r="A10" s="11"/>
      <c r="B10" s="23" t="s">
        <v>36</v>
      </c>
      <c r="C10" s="17">
        <f>やってみようシート入力ガイド!G18</f>
        <v>144500000</v>
      </c>
      <c r="D10" s="17"/>
      <c r="E10" s="17"/>
      <c r="F10" s="13">
        <f t="shared" si="1"/>
        <v>144500000</v>
      </c>
      <c r="G10" s="24" t="s">
        <v>37</v>
      </c>
    </row>
    <row r="11" spans="1:8" ht="27.95" customHeight="1" thickBot="1" x14ac:dyDescent="0.2">
      <c r="A11" s="11"/>
      <c r="B11" s="23" t="s">
        <v>74</v>
      </c>
      <c r="C11" s="17">
        <f>やってみようシート入力ガイド!G19</f>
        <v>57750000</v>
      </c>
      <c r="D11" s="17"/>
      <c r="E11" s="17"/>
      <c r="F11" s="13">
        <f t="shared" si="1"/>
        <v>57750000</v>
      </c>
      <c r="G11" s="24" t="s">
        <v>78</v>
      </c>
    </row>
    <row r="12" spans="1:8" ht="27.95" customHeight="1" thickBot="1" x14ac:dyDescent="0.2">
      <c r="A12" s="11"/>
      <c r="B12" s="23" t="s">
        <v>69</v>
      </c>
      <c r="C12" s="17">
        <f>やってみようシート入力ガイド!G20</f>
        <v>0</v>
      </c>
      <c r="D12" s="17"/>
      <c r="E12" s="17"/>
      <c r="F12" s="13">
        <f t="shared" si="1"/>
        <v>0</v>
      </c>
      <c r="G12" s="24" t="s">
        <v>77</v>
      </c>
    </row>
    <row r="13" spans="1:8" ht="27.95" customHeight="1" x14ac:dyDescent="0.15">
      <c r="A13" s="11">
        <v>3</v>
      </c>
      <c r="B13" s="12" t="s">
        <v>38</v>
      </c>
      <c r="C13" s="25">
        <f>C9-C10-C11-C12</f>
        <v>57750000</v>
      </c>
      <c r="D13" s="25">
        <f>D9-D10-D11-D12</f>
        <v>0</v>
      </c>
      <c r="E13" s="25">
        <f>E9-E10-E11-E12</f>
        <v>0</v>
      </c>
      <c r="F13" s="13">
        <f t="shared" si="1"/>
        <v>57750000</v>
      </c>
      <c r="G13" s="26" t="s">
        <v>70</v>
      </c>
    </row>
    <row r="14" spans="1:8" ht="33" customHeight="1" thickBot="1" x14ac:dyDescent="0.2">
      <c r="A14" s="11">
        <v>4</v>
      </c>
      <c r="B14" s="27" t="s">
        <v>39</v>
      </c>
      <c r="C14" s="13">
        <f>C5-C13</f>
        <v>27498000</v>
      </c>
      <c r="D14" s="13">
        <f>D5-D13</f>
        <v>0</v>
      </c>
      <c r="E14" s="13">
        <f>E5-E13</f>
        <v>0</v>
      </c>
      <c r="F14" s="13">
        <f t="shared" si="1"/>
        <v>27498000</v>
      </c>
      <c r="G14" s="28" t="s">
        <v>40</v>
      </c>
    </row>
    <row r="15" spans="1:8" ht="27.95" customHeight="1" thickBot="1" x14ac:dyDescent="0.2">
      <c r="A15" s="11">
        <v>5</v>
      </c>
      <c r="B15" s="23" t="s">
        <v>41</v>
      </c>
      <c r="C15" s="17">
        <f>やってみようシート入力ガイド!G21</f>
        <v>1150000000</v>
      </c>
      <c r="D15" s="17"/>
      <c r="E15" s="17"/>
      <c r="F15" s="13">
        <f t="shared" si="1"/>
        <v>1150000000</v>
      </c>
      <c r="G15" s="22" t="s">
        <v>42</v>
      </c>
    </row>
    <row r="16" spans="1:8" ht="27.95" customHeight="1" thickBot="1" x14ac:dyDescent="0.2">
      <c r="A16" s="11">
        <v>6</v>
      </c>
      <c r="B16" s="23" t="s">
        <v>43</v>
      </c>
      <c r="C16" s="41">
        <f>やってみようシート入力ガイド!G22</f>
        <v>10</v>
      </c>
      <c r="D16" s="17"/>
      <c r="E16" s="41"/>
      <c r="F16" s="13">
        <f t="shared" si="1"/>
        <v>10</v>
      </c>
      <c r="G16" s="22" t="s">
        <v>44</v>
      </c>
    </row>
    <row r="17" spans="1:8" ht="27.95" customHeight="1" thickBot="1" x14ac:dyDescent="0.2">
      <c r="A17" s="11">
        <v>7</v>
      </c>
      <c r="B17" s="23" t="s">
        <v>45</v>
      </c>
      <c r="C17" s="42">
        <f>やってみようシート入力ガイド!G24</f>
        <v>3795</v>
      </c>
      <c r="D17" s="17"/>
      <c r="E17" s="42"/>
      <c r="F17" s="13">
        <f t="shared" si="1"/>
        <v>3795</v>
      </c>
      <c r="G17" s="22" t="s">
        <v>46</v>
      </c>
    </row>
    <row r="18" spans="1:8" ht="27.95" customHeight="1" thickBot="1" x14ac:dyDescent="0.2">
      <c r="A18" s="11">
        <v>8</v>
      </c>
      <c r="B18" s="23" t="s">
        <v>47</v>
      </c>
      <c r="C18" s="46">
        <f>やってみようシート入力ガイド!G25</f>
        <v>1.0720000000000001</v>
      </c>
      <c r="D18" s="47"/>
      <c r="E18" s="46"/>
      <c r="F18" s="13">
        <f t="shared" si="1"/>
        <v>1.0720000000000001</v>
      </c>
      <c r="G18" s="22" t="s">
        <v>48</v>
      </c>
    </row>
    <row r="19" spans="1:8" ht="27.95" customHeight="1" thickBot="1" x14ac:dyDescent="0.2">
      <c r="A19" s="11">
        <v>9</v>
      </c>
      <c r="B19" s="23" t="s">
        <v>123</v>
      </c>
      <c r="C19" s="29">
        <f>C15*C18</f>
        <v>1232800000</v>
      </c>
      <c r="D19" s="29">
        <f>D15*D18</f>
        <v>0</v>
      </c>
      <c r="E19" s="29">
        <f>E15*E18</f>
        <v>0</v>
      </c>
      <c r="F19" s="13">
        <f t="shared" si="1"/>
        <v>1232800000</v>
      </c>
      <c r="G19" s="22" t="s">
        <v>49</v>
      </c>
    </row>
    <row r="20" spans="1:8" ht="27.95" customHeight="1" thickBot="1" x14ac:dyDescent="0.2">
      <c r="A20" s="11">
        <v>10</v>
      </c>
      <c r="B20" s="23" t="s">
        <v>50</v>
      </c>
      <c r="C20" s="30">
        <f>やってみようシート入力ガイド!G26</f>
        <v>0.35</v>
      </c>
      <c r="D20" s="30"/>
      <c r="E20" s="30"/>
      <c r="F20" s="13">
        <f t="shared" si="1"/>
        <v>0.35</v>
      </c>
      <c r="G20" s="22" t="s">
        <v>51</v>
      </c>
    </row>
    <row r="21" spans="1:8" ht="38.25" customHeight="1" x14ac:dyDescent="0.15">
      <c r="A21" s="11">
        <v>11</v>
      </c>
      <c r="B21" s="27" t="s">
        <v>52</v>
      </c>
      <c r="C21" s="25">
        <f>C19*(C8-C20)*C16/やってみようシート入力ガイド!G23</f>
        <v>138073194.44384325</v>
      </c>
      <c r="D21" s="25"/>
      <c r="E21" s="25"/>
      <c r="F21" s="13">
        <f t="shared" si="1"/>
        <v>138073194.44384325</v>
      </c>
      <c r="G21" s="28" t="s">
        <v>53</v>
      </c>
    </row>
    <row r="22" spans="1:8" ht="29.25" customHeight="1" x14ac:dyDescent="0.15">
      <c r="A22" s="11">
        <v>12</v>
      </c>
      <c r="B22" s="27" t="s">
        <v>54</v>
      </c>
      <c r="C22" s="25">
        <f>C5*(C18-1)</f>
        <v>6137856.0000000056</v>
      </c>
      <c r="D22" s="25"/>
      <c r="E22" s="25"/>
      <c r="F22" s="13">
        <f t="shared" si="1"/>
        <v>6137856.0000000056</v>
      </c>
      <c r="G22" s="28" t="s">
        <v>55</v>
      </c>
    </row>
    <row r="23" spans="1:8" ht="32.25" customHeight="1" x14ac:dyDescent="0.15">
      <c r="A23" s="11">
        <v>13</v>
      </c>
      <c r="B23" s="27" t="s">
        <v>56</v>
      </c>
      <c r="C23" s="31">
        <f>C14+C21+C22</f>
        <v>171709050.44384325</v>
      </c>
      <c r="D23" s="31"/>
      <c r="E23" s="31"/>
      <c r="F23" s="13">
        <f t="shared" si="1"/>
        <v>171709050.44384325</v>
      </c>
      <c r="G23" s="12" t="s">
        <v>57</v>
      </c>
      <c r="H23" s="32"/>
    </row>
    <row r="24" spans="1:8" ht="39.75" customHeight="1" x14ac:dyDescent="0.15">
      <c r="A24" s="11">
        <v>14</v>
      </c>
      <c r="B24" s="33" t="s">
        <v>58</v>
      </c>
      <c r="C24" s="31">
        <f>C19*30/100*(やってみようシート入力ガイド!G23-C16)/やってみようシート入力ガイド!G23</f>
        <v>275009230.76923078</v>
      </c>
      <c r="D24" s="31"/>
      <c r="E24" s="31"/>
      <c r="F24" s="13">
        <f t="shared" si="1"/>
        <v>275009230.76923078</v>
      </c>
      <c r="G24" s="28" t="s">
        <v>59</v>
      </c>
    </row>
    <row r="25" spans="1:8" ht="30" customHeight="1" thickBot="1" x14ac:dyDescent="0.2">
      <c r="A25" s="11">
        <v>15</v>
      </c>
      <c r="B25" s="34" t="s">
        <v>60</v>
      </c>
      <c r="C25" s="13">
        <f>C23+C24</f>
        <v>446718281.21307403</v>
      </c>
      <c r="D25" s="13"/>
      <c r="E25" s="13"/>
      <c r="F25" s="13">
        <f t="shared" si="1"/>
        <v>446718281.21307403</v>
      </c>
      <c r="G25" s="12" t="s">
        <v>61</v>
      </c>
    </row>
    <row r="26" spans="1:8" ht="24" customHeight="1" thickBot="1" x14ac:dyDescent="0.2">
      <c r="A26" s="11">
        <v>16</v>
      </c>
      <c r="B26" s="23" t="s">
        <v>98</v>
      </c>
      <c r="C26" s="17">
        <f>やってみようシート入力ガイド!G31</f>
        <v>194713181</v>
      </c>
      <c r="D26" s="17">
        <f>やってみようシート入力ガイド!I31</f>
        <v>0</v>
      </c>
      <c r="E26" s="17">
        <f>やってみようシート入力ガイド!K31</f>
        <v>0</v>
      </c>
      <c r="F26" s="13">
        <f t="shared" si="1"/>
        <v>194713181</v>
      </c>
      <c r="G26" s="24" t="s">
        <v>62</v>
      </c>
    </row>
    <row r="27" spans="1:8" ht="30.75" customHeight="1" thickBot="1" x14ac:dyDescent="0.2">
      <c r="A27" s="11">
        <v>17</v>
      </c>
      <c r="B27" s="23" t="s">
        <v>63</v>
      </c>
      <c r="C27" s="17">
        <f>やってみようシート入力ガイド!G33</f>
        <v>114406725</v>
      </c>
      <c r="D27" s="17">
        <f>やってみようシート入力ガイド!I33</f>
        <v>0</v>
      </c>
      <c r="E27" s="17">
        <f>やってみようシート入力ガイド!K33</f>
        <v>0</v>
      </c>
      <c r="F27" s="13">
        <f t="shared" si="1"/>
        <v>114406725</v>
      </c>
      <c r="G27" s="35" t="s">
        <v>64</v>
      </c>
    </row>
    <row r="28" spans="1:8" ht="23.25" customHeight="1" x14ac:dyDescent="0.15">
      <c r="A28" s="11">
        <v>18</v>
      </c>
      <c r="B28" s="23" t="s">
        <v>65</v>
      </c>
      <c r="C28" s="36">
        <f>C26-C27</f>
        <v>80306456</v>
      </c>
      <c r="D28" s="36"/>
      <c r="E28" s="36"/>
      <c r="F28" s="13">
        <f t="shared" si="1"/>
        <v>80306456</v>
      </c>
      <c r="G28" s="37" t="s">
        <v>66</v>
      </c>
    </row>
    <row r="29" spans="1:8" ht="27.95" customHeight="1" x14ac:dyDescent="0.15">
      <c r="A29" s="11">
        <v>19</v>
      </c>
      <c r="B29" s="12" t="s">
        <v>67</v>
      </c>
      <c r="C29" s="38">
        <f>C28-C25</f>
        <v>-366411825.21307403</v>
      </c>
      <c r="D29" s="38"/>
      <c r="E29" s="38"/>
      <c r="F29" s="13">
        <f t="shared" si="1"/>
        <v>-366411825.21307403</v>
      </c>
      <c r="G29" s="60" t="s">
        <v>71</v>
      </c>
    </row>
    <row r="30" spans="1:8" ht="27.95" customHeight="1" x14ac:dyDescent="0.15">
      <c r="A30" s="11">
        <v>20</v>
      </c>
      <c r="B30" s="12" t="s">
        <v>72</v>
      </c>
      <c r="C30" s="44">
        <f>C29+C12</f>
        <v>-366411825.21307403</v>
      </c>
      <c r="D30" s="44"/>
      <c r="E30" s="44"/>
      <c r="F30" s="31">
        <f t="shared" si="1"/>
        <v>-366411825.21307403</v>
      </c>
      <c r="G30" s="39" t="s">
        <v>73</v>
      </c>
    </row>
    <row r="31" spans="1:8" ht="27.95" customHeight="1" x14ac:dyDescent="0.15">
      <c r="A31" s="62"/>
      <c r="B31" s="93" t="s">
        <v>159</v>
      </c>
      <c r="C31" s="91"/>
      <c r="D31" s="91"/>
      <c r="E31" s="91"/>
      <c r="F31" s="92"/>
      <c r="G31" s="93"/>
    </row>
    <row r="32" spans="1:8" ht="27.95" customHeight="1" x14ac:dyDescent="0.15">
      <c r="A32" s="62"/>
      <c r="B32" s="93" t="s">
        <v>158</v>
      </c>
      <c r="C32" s="91"/>
      <c r="D32" s="91"/>
      <c r="E32" s="91"/>
      <c r="F32" s="92"/>
      <c r="G32" s="93"/>
    </row>
    <row r="33" spans="1:9" ht="27.95" customHeight="1" x14ac:dyDescent="0.15">
      <c r="A33" s="62"/>
      <c r="B33" s="90"/>
      <c r="C33" s="91"/>
      <c r="D33" s="91"/>
      <c r="E33" s="91"/>
      <c r="F33" s="92"/>
      <c r="G33" s="93"/>
    </row>
    <row r="34" spans="1:9" ht="42" customHeight="1" x14ac:dyDescent="0.15">
      <c r="A34" s="62"/>
      <c r="B34" s="103" t="s">
        <v>132</v>
      </c>
      <c r="C34" s="103"/>
      <c r="D34" s="103"/>
      <c r="E34" s="103"/>
      <c r="F34" s="103"/>
      <c r="G34" s="103"/>
    </row>
    <row r="35" spans="1:9" ht="63.75" customHeight="1" x14ac:dyDescent="0.15">
      <c r="A35" s="62"/>
      <c r="B35" s="103" t="s">
        <v>134</v>
      </c>
      <c r="C35" s="103"/>
      <c r="D35" s="103"/>
      <c r="E35" s="103"/>
      <c r="F35" s="103"/>
      <c r="G35" s="103"/>
    </row>
    <row r="36" spans="1:9" s="71" customFormat="1" ht="64.5" customHeight="1" x14ac:dyDescent="0.15">
      <c r="A36" s="70"/>
      <c r="B36" s="94" t="s">
        <v>133</v>
      </c>
      <c r="C36" s="95"/>
      <c r="D36" s="95"/>
      <c r="E36" s="95"/>
      <c r="F36" s="95"/>
      <c r="G36" s="95"/>
      <c r="I36" s="72"/>
    </row>
    <row r="37" spans="1:9" ht="19.5" customHeight="1" x14ac:dyDescent="0.15">
      <c r="A37" s="40"/>
      <c r="B37" s="96"/>
      <c r="C37" s="96"/>
      <c r="D37" s="96"/>
      <c r="E37" s="96"/>
      <c r="F37" s="96"/>
      <c r="G37" s="96"/>
    </row>
  </sheetData>
  <mergeCells count="8">
    <mergeCell ref="B36:G36"/>
    <mergeCell ref="B37:G37"/>
    <mergeCell ref="A1:G1"/>
    <mergeCell ref="A3:G3"/>
    <mergeCell ref="A4:B4"/>
    <mergeCell ref="G6:G7"/>
    <mergeCell ref="B35:G35"/>
    <mergeCell ref="B34:G34"/>
  </mergeCells>
  <phoneticPr fontId="2"/>
  <pageMargins left="0.70866141732283472" right="0.39370078740157483" top="0.39370078740157483" bottom="0.39370078740157483" header="0.31496062992125984" footer="0.31496062992125984"/>
  <pageSetup paperSize="8" scale="77" fitToHeight="0" orientation="landscape" r:id="rId1"/>
  <rowBreaks count="1" manualBreakCount="1">
    <brk id="3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90A90-E392-4932-A1F1-18E5A37F40E6}">
  <dimension ref="A1:Y38"/>
  <sheetViews>
    <sheetView view="pageBreakPreview" topLeftCell="A16" zoomScaleNormal="100" zoomScaleSheetLayoutView="100" workbookViewId="0">
      <selection activeCell="F33" sqref="F33"/>
    </sheetView>
  </sheetViews>
  <sheetFormatPr defaultRowHeight="18.75" x14ac:dyDescent="0.4"/>
  <cols>
    <col min="1" max="1" width="4.25" customWidth="1"/>
    <col min="10" max="10" width="7.25" customWidth="1"/>
    <col min="11" max="11" width="7.875" customWidth="1"/>
    <col min="14" max="14" width="9.875" customWidth="1"/>
    <col min="22" max="22" width="1.5" customWidth="1"/>
  </cols>
  <sheetData>
    <row r="1" spans="1:25" ht="25.5" x14ac:dyDescent="0.4">
      <c r="A1" s="114" t="s">
        <v>0</v>
      </c>
      <c r="B1" s="115"/>
      <c r="C1" s="115"/>
      <c r="D1" s="115"/>
      <c r="E1" s="115"/>
      <c r="F1" s="115"/>
      <c r="G1" s="115"/>
      <c r="H1" s="115"/>
      <c r="I1" s="115"/>
      <c r="J1" s="115"/>
      <c r="K1" s="115"/>
      <c r="L1" s="115"/>
      <c r="M1" s="115"/>
      <c r="N1" s="115"/>
      <c r="O1" s="115"/>
      <c r="P1" s="115"/>
      <c r="Q1" s="115"/>
      <c r="R1" s="115"/>
      <c r="S1" s="115"/>
      <c r="T1" s="115"/>
      <c r="U1" s="115"/>
      <c r="V1" s="2"/>
      <c r="W1" s="2"/>
    </row>
    <row r="2" spans="1:25" x14ac:dyDescent="0.4">
      <c r="A2" s="1" t="s">
        <v>1</v>
      </c>
      <c r="K2" s="1" t="s">
        <v>125</v>
      </c>
    </row>
    <row r="3" spans="1:25" x14ac:dyDescent="0.4">
      <c r="A3" t="s">
        <v>79</v>
      </c>
      <c r="K3" s="104" t="s">
        <v>110</v>
      </c>
      <c r="L3" s="107" t="s">
        <v>99</v>
      </c>
      <c r="M3" s="107"/>
      <c r="N3" s="107"/>
      <c r="O3" s="107"/>
      <c r="P3" s="63" t="s">
        <v>111</v>
      </c>
      <c r="Q3" s="68" t="s">
        <v>135</v>
      </c>
      <c r="R3" s="63" t="s">
        <v>112</v>
      </c>
      <c r="S3" s="68" t="s">
        <v>135</v>
      </c>
    </row>
    <row r="4" spans="1:25" x14ac:dyDescent="0.4">
      <c r="A4" t="s">
        <v>80</v>
      </c>
      <c r="K4" s="105"/>
      <c r="L4" s="64" t="s">
        <v>131</v>
      </c>
      <c r="M4" s="66"/>
      <c r="N4" s="52"/>
      <c r="O4" s="67"/>
      <c r="P4" s="65" t="s">
        <v>104</v>
      </c>
      <c r="Q4" s="65" t="s">
        <v>136</v>
      </c>
      <c r="R4" s="65" t="s">
        <v>113</v>
      </c>
      <c r="S4" s="65" t="s">
        <v>137</v>
      </c>
      <c r="X4">
        <f>135/(100*1/39+35*1/15)</f>
        <v>27.565445026178008</v>
      </c>
      <c r="Y4">
        <f>135/(100*1/47+35*1/15)</f>
        <v>30.262321144674083</v>
      </c>
    </row>
    <row r="5" spans="1:25" x14ac:dyDescent="0.4">
      <c r="A5" t="s">
        <v>81</v>
      </c>
      <c r="K5" s="105"/>
      <c r="L5" s="64" t="s">
        <v>100</v>
      </c>
      <c r="M5" s="66"/>
      <c r="N5" s="52"/>
      <c r="O5" s="67"/>
      <c r="P5" s="65" t="s">
        <v>106</v>
      </c>
      <c r="Q5" s="65" t="s">
        <v>138</v>
      </c>
      <c r="R5" s="65" t="s">
        <v>114</v>
      </c>
      <c r="S5" s="65" t="s">
        <v>136</v>
      </c>
      <c r="X5">
        <f>135/(100*1/36+35*1/15)</f>
        <v>26.413043478260871</v>
      </c>
      <c r="Y5">
        <f>135/(100*1/38+35*1/15)</f>
        <v>27.190812720848051</v>
      </c>
    </row>
    <row r="6" spans="1:25" x14ac:dyDescent="0.4">
      <c r="A6" t="s">
        <v>82</v>
      </c>
      <c r="K6" s="105"/>
      <c r="L6" s="107" t="s">
        <v>101</v>
      </c>
      <c r="M6" s="66" t="s">
        <v>108</v>
      </c>
      <c r="N6" s="52"/>
      <c r="O6" s="67"/>
      <c r="P6" s="65" t="s">
        <v>105</v>
      </c>
      <c r="Q6" s="65" t="s">
        <v>139</v>
      </c>
      <c r="R6" s="65" t="s">
        <v>115</v>
      </c>
      <c r="S6" s="65" t="s">
        <v>143</v>
      </c>
      <c r="X6">
        <f>135/(100*1/29+35*1/15)</f>
        <v>23.349900596421474</v>
      </c>
      <c r="Y6">
        <f>135/(100*1/34+35*1/15)</f>
        <v>25.594795539033452</v>
      </c>
    </row>
    <row r="7" spans="1:25" x14ac:dyDescent="0.4">
      <c r="A7" t="s">
        <v>83</v>
      </c>
      <c r="K7" s="105"/>
      <c r="L7" s="107"/>
      <c r="M7" s="66" t="s">
        <v>102</v>
      </c>
      <c r="N7" s="52"/>
      <c r="O7" s="67"/>
      <c r="P7" s="65" t="s">
        <v>107</v>
      </c>
      <c r="Q7" s="65" t="s">
        <v>140</v>
      </c>
      <c r="R7" s="65" t="s">
        <v>116</v>
      </c>
      <c r="S7" s="65" t="s">
        <v>144</v>
      </c>
      <c r="X7">
        <f>135/(100*1/24+35*1/15)</f>
        <v>20.76923076923077</v>
      </c>
      <c r="Y7">
        <f>135/(100*1/27+35*1/15)</f>
        <v>22.361963190184049</v>
      </c>
    </row>
    <row r="8" spans="1:25" x14ac:dyDescent="0.4">
      <c r="A8" t="s">
        <v>84</v>
      </c>
      <c r="K8" s="105"/>
      <c r="L8" s="107"/>
      <c r="M8" s="66" t="s">
        <v>103</v>
      </c>
      <c r="N8" s="52"/>
      <c r="O8" s="67"/>
      <c r="P8" s="65" t="s">
        <v>109</v>
      </c>
      <c r="Q8" s="65" t="s">
        <v>141</v>
      </c>
      <c r="R8" s="65" t="s">
        <v>117</v>
      </c>
      <c r="S8" s="65" t="s">
        <v>145</v>
      </c>
      <c r="X8">
        <f>135/(100*1/17+35*1/15)</f>
        <v>16.43198090692124</v>
      </c>
      <c r="Y8">
        <f>135/(100*1/19+35*1/15)</f>
        <v>17.771362586605079</v>
      </c>
    </row>
    <row r="9" spans="1:25" x14ac:dyDescent="0.4">
      <c r="A9" t="s">
        <v>85</v>
      </c>
      <c r="K9" s="105"/>
      <c r="L9" s="66" t="s">
        <v>120</v>
      </c>
      <c r="M9" s="52"/>
      <c r="N9" s="52"/>
      <c r="O9" s="67"/>
      <c r="P9" s="65" t="s">
        <v>109</v>
      </c>
      <c r="Q9" s="65" t="s">
        <v>141</v>
      </c>
      <c r="R9" s="65" t="s">
        <v>118</v>
      </c>
      <c r="S9" s="65" t="s">
        <v>146</v>
      </c>
      <c r="X9">
        <f>135/(100*1/17+35*1/15)</f>
        <v>16.43198090692124</v>
      </c>
      <c r="Y9">
        <f>135/(100*1/22+35*1/15)</f>
        <v>19.62555066079295</v>
      </c>
    </row>
    <row r="10" spans="1:25" x14ac:dyDescent="0.4">
      <c r="A10" t="s">
        <v>86</v>
      </c>
      <c r="K10" s="106"/>
      <c r="L10" s="66" t="s">
        <v>121</v>
      </c>
      <c r="M10" s="52"/>
      <c r="N10" s="52"/>
      <c r="O10" s="67"/>
      <c r="P10" s="65" t="s">
        <v>122</v>
      </c>
      <c r="Q10" s="65" t="s">
        <v>142</v>
      </c>
      <c r="R10" s="65" t="s">
        <v>119</v>
      </c>
      <c r="S10" s="65" t="s">
        <v>147</v>
      </c>
      <c r="X10">
        <f>135/(100*1/15+35*1/15)</f>
        <v>15</v>
      </c>
      <c r="Y10">
        <f>135/(100*1/20+35*1/15)</f>
        <v>18.409090909090907</v>
      </c>
    </row>
    <row r="12" spans="1:25" ht="21" customHeight="1" x14ac:dyDescent="0.4">
      <c r="G12" s="61" t="s">
        <v>157</v>
      </c>
      <c r="M12" s="49"/>
    </row>
    <row r="13" spans="1:25" ht="21" customHeight="1" thickBot="1" x14ac:dyDescent="0.45">
      <c r="A13" s="1" t="s">
        <v>10</v>
      </c>
      <c r="M13" s="48"/>
    </row>
    <row r="14" spans="1:25" ht="21" customHeight="1" thickBot="1" x14ac:dyDescent="0.45">
      <c r="G14" s="118" t="s">
        <v>21</v>
      </c>
      <c r="H14" s="119"/>
      <c r="I14" s="118" t="s">
        <v>22</v>
      </c>
      <c r="J14" s="119"/>
      <c r="K14" s="118" t="s">
        <v>23</v>
      </c>
      <c r="L14" s="119"/>
      <c r="M14" s="58" t="s">
        <v>97</v>
      </c>
      <c r="N14" s="59"/>
      <c r="O14" s="56"/>
      <c r="P14" s="56"/>
      <c r="Q14" s="56"/>
      <c r="R14" s="56"/>
      <c r="S14" s="56"/>
      <c r="T14" s="56"/>
      <c r="U14" s="56"/>
      <c r="V14" s="57"/>
    </row>
    <row r="15" spans="1:25" ht="21" customHeight="1" thickBot="1" x14ac:dyDescent="0.45">
      <c r="A15">
        <v>1</v>
      </c>
      <c r="B15" t="s">
        <v>151</v>
      </c>
      <c r="G15" s="110">
        <v>399847500</v>
      </c>
      <c r="H15" s="111"/>
      <c r="I15" s="110"/>
      <c r="J15" s="111"/>
      <c r="K15" s="110"/>
      <c r="L15" s="111"/>
      <c r="M15" s="73" t="s">
        <v>87</v>
      </c>
      <c r="N15" s="74"/>
      <c r="O15" s="74"/>
      <c r="P15" s="74"/>
      <c r="Q15" s="74"/>
      <c r="R15" s="74"/>
      <c r="S15" s="54"/>
      <c r="T15" s="54"/>
      <c r="U15" s="54"/>
      <c r="V15" s="55"/>
    </row>
    <row r="16" spans="1:25" ht="21" customHeight="1" thickBot="1" x14ac:dyDescent="0.45">
      <c r="B16" t="s">
        <v>152</v>
      </c>
      <c r="G16" s="110">
        <v>314599500</v>
      </c>
      <c r="H16" s="111"/>
      <c r="I16" s="110"/>
      <c r="J16" s="111"/>
      <c r="K16" s="110"/>
      <c r="L16" s="111"/>
      <c r="M16" s="75" t="s">
        <v>88</v>
      </c>
      <c r="N16" s="76"/>
      <c r="O16" s="76"/>
      <c r="P16" s="76"/>
      <c r="Q16" s="76"/>
      <c r="R16" s="76"/>
      <c r="S16" s="52"/>
      <c r="T16" s="52"/>
      <c r="U16" s="52"/>
      <c r="V16" s="53"/>
    </row>
    <row r="17" spans="1:24" ht="21" customHeight="1" thickBot="1" x14ac:dyDescent="0.45">
      <c r="A17">
        <v>2</v>
      </c>
      <c r="B17" t="s">
        <v>2</v>
      </c>
      <c r="G17" s="110">
        <v>260000000</v>
      </c>
      <c r="H17" s="111"/>
      <c r="I17" s="110"/>
      <c r="J17" s="111"/>
      <c r="K17" s="110"/>
      <c r="L17" s="111"/>
      <c r="M17" s="75" t="s">
        <v>89</v>
      </c>
      <c r="N17" s="76"/>
      <c r="O17" s="76"/>
      <c r="P17" s="76"/>
      <c r="Q17" s="76"/>
      <c r="R17" s="76"/>
      <c r="S17" s="52"/>
      <c r="T17" s="52"/>
      <c r="U17" s="52"/>
      <c r="V17" s="53"/>
    </row>
    <row r="18" spans="1:24" ht="21" customHeight="1" thickBot="1" x14ac:dyDescent="0.45">
      <c r="B18" t="s">
        <v>3</v>
      </c>
      <c r="G18" s="110">
        <v>144500000</v>
      </c>
      <c r="H18" s="111"/>
      <c r="I18" s="110"/>
      <c r="J18" s="111"/>
      <c r="K18" s="110"/>
      <c r="L18" s="111"/>
      <c r="M18" s="75" t="s">
        <v>90</v>
      </c>
      <c r="N18" s="76"/>
      <c r="O18" s="76"/>
      <c r="P18" s="76"/>
      <c r="Q18" s="76"/>
      <c r="R18" s="76"/>
      <c r="S18" s="52"/>
      <c r="T18" s="52"/>
      <c r="U18" s="52"/>
      <c r="V18" s="53"/>
    </row>
    <row r="19" spans="1:24" ht="21" customHeight="1" thickBot="1" x14ac:dyDescent="0.45">
      <c r="B19" t="s">
        <v>76</v>
      </c>
      <c r="G19" s="110">
        <v>57750000</v>
      </c>
      <c r="H19" s="111"/>
      <c r="I19" s="110"/>
      <c r="J19" s="111"/>
      <c r="K19" s="110"/>
      <c r="L19" s="111"/>
      <c r="M19" s="77" t="s">
        <v>91</v>
      </c>
      <c r="N19" s="76"/>
      <c r="O19" s="76"/>
      <c r="P19" s="76"/>
      <c r="Q19" s="76"/>
      <c r="R19" s="76"/>
      <c r="S19" s="52"/>
      <c r="T19" s="52"/>
      <c r="U19" s="52"/>
      <c r="V19" s="53"/>
    </row>
    <row r="20" spans="1:24" ht="21" customHeight="1" thickBot="1" x14ac:dyDescent="0.45">
      <c r="B20" t="s">
        <v>75</v>
      </c>
      <c r="G20" s="110">
        <v>0</v>
      </c>
      <c r="H20" s="111"/>
      <c r="I20" s="110"/>
      <c r="J20" s="111"/>
      <c r="K20" s="110"/>
      <c r="L20" s="111"/>
      <c r="M20" s="77" t="s">
        <v>92</v>
      </c>
      <c r="N20" s="76"/>
      <c r="O20" s="76"/>
      <c r="P20" s="76"/>
      <c r="Q20" s="76"/>
      <c r="R20" s="76"/>
      <c r="S20" s="52"/>
      <c r="T20" s="52"/>
      <c r="U20" s="52"/>
      <c r="V20" s="53"/>
    </row>
    <row r="21" spans="1:24" ht="21" customHeight="1" thickBot="1" x14ac:dyDescent="0.45">
      <c r="A21">
        <v>5</v>
      </c>
      <c r="B21" s="3" t="s">
        <v>153</v>
      </c>
      <c r="G21" s="110">
        <v>1150000000</v>
      </c>
      <c r="H21" s="111"/>
      <c r="I21" s="110"/>
      <c r="J21" s="111"/>
      <c r="K21" s="110"/>
      <c r="L21" s="111"/>
      <c r="M21" s="75" t="s">
        <v>93</v>
      </c>
      <c r="N21" s="76"/>
      <c r="O21" s="76"/>
      <c r="P21" s="76"/>
      <c r="Q21" s="76"/>
      <c r="R21" s="76"/>
      <c r="S21" s="52"/>
      <c r="T21" s="52"/>
      <c r="U21" s="52"/>
      <c r="V21" s="53"/>
      <c r="X21" s="69"/>
    </row>
    <row r="22" spans="1:24" ht="21" customHeight="1" thickBot="1" x14ac:dyDescent="0.45">
      <c r="A22">
        <v>6</v>
      </c>
      <c r="B22" t="s">
        <v>4</v>
      </c>
      <c r="G22" s="110">
        <v>10</v>
      </c>
      <c r="H22" s="111"/>
      <c r="I22" s="110"/>
      <c r="J22" s="111"/>
      <c r="K22" s="110"/>
      <c r="L22" s="111"/>
      <c r="M22" s="75" t="s">
        <v>94</v>
      </c>
      <c r="N22" s="76"/>
      <c r="O22" s="76"/>
      <c r="P22" s="76"/>
      <c r="Q22" s="76"/>
      <c r="R22" s="76"/>
      <c r="S22" s="52"/>
      <c r="T22" s="52"/>
      <c r="U22" s="52"/>
      <c r="V22" s="53"/>
    </row>
    <row r="23" spans="1:24" ht="21" customHeight="1" thickBot="1" x14ac:dyDescent="0.45">
      <c r="B23" t="s">
        <v>124</v>
      </c>
      <c r="G23" s="110">
        <v>39</v>
      </c>
      <c r="H23" s="111"/>
      <c r="I23" s="110"/>
      <c r="J23" s="111"/>
      <c r="K23" s="110"/>
      <c r="L23" s="111"/>
      <c r="M23" s="78" t="s">
        <v>126</v>
      </c>
      <c r="N23" s="76"/>
      <c r="O23" s="76"/>
      <c r="P23" s="76"/>
      <c r="Q23" s="76"/>
      <c r="R23" s="76"/>
      <c r="S23" s="52"/>
      <c r="T23" s="52"/>
      <c r="U23" s="52"/>
      <c r="V23" s="53"/>
    </row>
    <row r="24" spans="1:24" ht="21" customHeight="1" thickBot="1" x14ac:dyDescent="0.45">
      <c r="A24">
        <v>7</v>
      </c>
      <c r="B24" t="s">
        <v>5</v>
      </c>
      <c r="G24" s="110">
        <v>3795</v>
      </c>
      <c r="H24" s="111"/>
      <c r="I24" s="110"/>
      <c r="J24" s="111"/>
      <c r="K24" s="110"/>
      <c r="L24" s="111"/>
      <c r="M24" s="75" t="s">
        <v>95</v>
      </c>
      <c r="N24" s="76"/>
      <c r="O24" s="76"/>
      <c r="P24" s="76"/>
      <c r="Q24" s="76"/>
      <c r="R24" s="76"/>
      <c r="S24" s="52"/>
      <c r="T24" s="52"/>
      <c r="U24" s="52"/>
      <c r="V24" s="53"/>
    </row>
    <row r="25" spans="1:24" ht="21" customHeight="1" thickBot="1" x14ac:dyDescent="0.45">
      <c r="A25">
        <v>8</v>
      </c>
      <c r="B25" t="s">
        <v>6</v>
      </c>
      <c r="G25" s="116">
        <v>1.0720000000000001</v>
      </c>
      <c r="H25" s="117"/>
      <c r="I25" s="116"/>
      <c r="J25" s="117"/>
      <c r="K25" s="116"/>
      <c r="L25" s="117"/>
      <c r="M25" s="79" t="s">
        <v>48</v>
      </c>
      <c r="N25" s="76"/>
      <c r="O25" s="76"/>
      <c r="P25" s="76"/>
      <c r="Q25" s="76"/>
      <c r="R25" s="76"/>
      <c r="S25" s="52"/>
      <c r="T25" s="52"/>
      <c r="U25" s="52"/>
      <c r="V25" s="53"/>
    </row>
    <row r="26" spans="1:24" ht="21" customHeight="1" thickBot="1" x14ac:dyDescent="0.45">
      <c r="A26">
        <v>9</v>
      </c>
      <c r="B26" t="s">
        <v>7</v>
      </c>
      <c r="G26" s="112">
        <v>0.35</v>
      </c>
      <c r="H26" s="113"/>
      <c r="I26" s="112"/>
      <c r="J26" s="113"/>
      <c r="K26" s="112"/>
      <c r="L26" s="113"/>
      <c r="M26" s="75" t="s">
        <v>18</v>
      </c>
      <c r="N26" s="76"/>
      <c r="O26" s="76"/>
      <c r="P26" s="76"/>
      <c r="Q26" s="76"/>
      <c r="R26" s="76"/>
      <c r="S26" s="52"/>
      <c r="T26" s="52"/>
      <c r="U26" s="52"/>
      <c r="V26" s="53"/>
    </row>
    <row r="27" spans="1:24" ht="21" customHeight="1" thickBot="1" x14ac:dyDescent="0.45">
      <c r="A27">
        <v>16</v>
      </c>
      <c r="B27" t="s">
        <v>11</v>
      </c>
      <c r="G27" s="110">
        <v>149598381</v>
      </c>
      <c r="H27" s="111"/>
      <c r="I27" s="110"/>
      <c r="J27" s="111"/>
      <c r="K27" s="110"/>
      <c r="L27" s="111"/>
      <c r="M27" s="75" t="s">
        <v>127</v>
      </c>
      <c r="N27" s="76"/>
      <c r="O27" s="76"/>
      <c r="P27" s="76"/>
      <c r="Q27" s="76"/>
      <c r="R27" s="76"/>
      <c r="S27" s="52"/>
      <c r="T27" s="52"/>
      <c r="U27" s="52"/>
      <c r="V27" s="53"/>
    </row>
    <row r="28" spans="1:24" ht="21" customHeight="1" thickBot="1" x14ac:dyDescent="0.45">
      <c r="B28" t="s">
        <v>12</v>
      </c>
      <c r="G28" s="110">
        <v>5030000</v>
      </c>
      <c r="H28" s="111"/>
      <c r="I28" s="110"/>
      <c r="J28" s="111"/>
      <c r="K28" s="110"/>
      <c r="L28" s="111"/>
      <c r="M28" s="75" t="s">
        <v>128</v>
      </c>
      <c r="N28" s="76"/>
      <c r="O28" s="76"/>
      <c r="P28" s="76"/>
      <c r="Q28" s="76"/>
      <c r="R28" s="76"/>
      <c r="S28" s="52"/>
      <c r="T28" s="52"/>
      <c r="U28" s="52"/>
      <c r="V28" s="53"/>
    </row>
    <row r="29" spans="1:24" ht="21" customHeight="1" thickBot="1" x14ac:dyDescent="0.45">
      <c r="B29" t="s">
        <v>13</v>
      </c>
      <c r="G29" s="110">
        <v>10084800</v>
      </c>
      <c r="H29" s="111"/>
      <c r="I29" s="110"/>
      <c r="J29" s="111"/>
      <c r="K29" s="110"/>
      <c r="L29" s="111"/>
      <c r="M29" s="75" t="s">
        <v>129</v>
      </c>
      <c r="N29" s="76"/>
      <c r="O29" s="76"/>
      <c r="P29" s="76"/>
      <c r="Q29" s="76"/>
      <c r="R29" s="76"/>
      <c r="S29" s="52"/>
      <c r="T29" s="52"/>
      <c r="U29" s="52"/>
      <c r="V29" s="53"/>
    </row>
    <row r="30" spans="1:24" ht="21" customHeight="1" thickBot="1" x14ac:dyDescent="0.45">
      <c r="B30" t="s">
        <v>14</v>
      </c>
      <c r="G30" s="110">
        <v>30000000</v>
      </c>
      <c r="H30" s="111"/>
      <c r="I30" s="110"/>
      <c r="J30" s="111"/>
      <c r="K30" s="110"/>
      <c r="L30" s="111"/>
      <c r="M30" s="75" t="s">
        <v>130</v>
      </c>
      <c r="N30" s="76"/>
      <c r="O30" s="76"/>
      <c r="P30" s="76"/>
      <c r="Q30" s="76"/>
      <c r="R30" s="76"/>
      <c r="S30" s="52"/>
      <c r="T30" s="52"/>
      <c r="U30" s="52"/>
      <c r="V30" s="53"/>
    </row>
    <row r="31" spans="1:24" ht="21" customHeight="1" thickBot="1" x14ac:dyDescent="0.45">
      <c r="B31" t="s">
        <v>8</v>
      </c>
      <c r="G31" s="108">
        <f>SUM(G27:H30)</f>
        <v>194713181</v>
      </c>
      <c r="H31" s="109"/>
      <c r="I31" s="108">
        <f t="shared" ref="I31" si="0">SUM(I27:J30)</f>
        <v>0</v>
      </c>
      <c r="J31" s="109"/>
      <c r="K31" s="108">
        <f t="shared" ref="K31" si="1">SUM(K27:L30)</f>
        <v>0</v>
      </c>
      <c r="L31" s="109"/>
      <c r="M31" s="75" t="s">
        <v>15</v>
      </c>
      <c r="N31" s="76"/>
      <c r="O31" s="76"/>
      <c r="P31" s="76"/>
      <c r="Q31" s="76"/>
      <c r="R31" s="76"/>
      <c r="S31" s="52"/>
      <c r="T31" s="52"/>
      <c r="U31" s="52"/>
      <c r="V31" s="53"/>
    </row>
    <row r="32" spans="1:24" ht="19.5" thickBot="1" x14ac:dyDescent="0.45">
      <c r="A32">
        <v>17</v>
      </c>
      <c r="B32" t="s">
        <v>16</v>
      </c>
      <c r="G32" s="110">
        <v>457626900</v>
      </c>
      <c r="H32" s="111"/>
      <c r="I32" s="110"/>
      <c r="J32" s="111"/>
      <c r="K32" s="110"/>
      <c r="L32" s="111"/>
      <c r="M32" s="75" t="s">
        <v>96</v>
      </c>
      <c r="N32" s="76"/>
      <c r="O32" s="76"/>
      <c r="P32" s="76"/>
      <c r="Q32" s="76"/>
      <c r="R32" s="76"/>
      <c r="S32" s="52"/>
      <c r="T32" s="52"/>
      <c r="U32" s="52"/>
      <c r="V32" s="53"/>
    </row>
    <row r="33" spans="1:22" ht="19.5" thickBot="1" x14ac:dyDescent="0.45">
      <c r="B33" t="s">
        <v>9</v>
      </c>
      <c r="G33" s="108">
        <f>ROUND(G32*3/12,0)</f>
        <v>114406725</v>
      </c>
      <c r="H33" s="109"/>
      <c r="I33" s="108">
        <f t="shared" ref="I33" si="2">ROUND(I32*3/12,0)</f>
        <v>0</v>
      </c>
      <c r="J33" s="109"/>
      <c r="K33" s="108">
        <f t="shared" ref="K33" si="3">ROUND(K32*3/12,0)</f>
        <v>0</v>
      </c>
      <c r="L33" s="109"/>
      <c r="M33" s="80" t="s">
        <v>17</v>
      </c>
      <c r="N33" s="81"/>
      <c r="O33" s="81"/>
      <c r="P33" s="81"/>
      <c r="Q33" s="81"/>
      <c r="R33" s="81"/>
      <c r="S33" s="50"/>
      <c r="T33" s="50"/>
      <c r="U33" s="50"/>
      <c r="V33" s="51"/>
    </row>
    <row r="36" spans="1:22" x14ac:dyDescent="0.4">
      <c r="A36" t="s">
        <v>148</v>
      </c>
    </row>
    <row r="37" spans="1:22" x14ac:dyDescent="0.4">
      <c r="A37" t="s">
        <v>150</v>
      </c>
    </row>
    <row r="38" spans="1:22" x14ac:dyDescent="0.4">
      <c r="A38" t="s">
        <v>149</v>
      </c>
    </row>
  </sheetData>
  <mergeCells count="64">
    <mergeCell ref="I21:J21"/>
    <mergeCell ref="K21:L21"/>
    <mergeCell ref="G28:H28"/>
    <mergeCell ref="G15:H15"/>
    <mergeCell ref="G16:H16"/>
    <mergeCell ref="G17:H17"/>
    <mergeCell ref="G18:H18"/>
    <mergeCell ref="G19:H19"/>
    <mergeCell ref="G22:H22"/>
    <mergeCell ref="G23:H23"/>
    <mergeCell ref="G24:H24"/>
    <mergeCell ref="G25:H25"/>
    <mergeCell ref="G26:H26"/>
    <mergeCell ref="G27:H27"/>
    <mergeCell ref="G20:H20"/>
    <mergeCell ref="G21:H21"/>
    <mergeCell ref="G33:H33"/>
    <mergeCell ref="G29:H29"/>
    <mergeCell ref="G30:H30"/>
    <mergeCell ref="G31:H31"/>
    <mergeCell ref="G32:H32"/>
    <mergeCell ref="G14:H14"/>
    <mergeCell ref="I14:J14"/>
    <mergeCell ref="K14:L14"/>
    <mergeCell ref="I15:J15"/>
    <mergeCell ref="K15:L15"/>
    <mergeCell ref="I16:J16"/>
    <mergeCell ref="K16:L16"/>
    <mergeCell ref="I17:J17"/>
    <mergeCell ref="K17:L17"/>
    <mergeCell ref="I18:J18"/>
    <mergeCell ref="K18:L18"/>
    <mergeCell ref="A1:U1"/>
    <mergeCell ref="I30:J30"/>
    <mergeCell ref="K30:L30"/>
    <mergeCell ref="I31:J31"/>
    <mergeCell ref="K31:L31"/>
    <mergeCell ref="I27:J27"/>
    <mergeCell ref="K27:L27"/>
    <mergeCell ref="I28:J28"/>
    <mergeCell ref="K28:L28"/>
    <mergeCell ref="I29:J29"/>
    <mergeCell ref="K29:L29"/>
    <mergeCell ref="I24:J24"/>
    <mergeCell ref="K24:L24"/>
    <mergeCell ref="I25:J25"/>
    <mergeCell ref="K25:L25"/>
    <mergeCell ref="I26:J26"/>
    <mergeCell ref="K3:K10"/>
    <mergeCell ref="L3:O3"/>
    <mergeCell ref="L6:L8"/>
    <mergeCell ref="I33:J33"/>
    <mergeCell ref="K33:L33"/>
    <mergeCell ref="I32:J32"/>
    <mergeCell ref="K32:L32"/>
    <mergeCell ref="K26:L26"/>
    <mergeCell ref="I19:J19"/>
    <mergeCell ref="K19:L19"/>
    <mergeCell ref="I22:J22"/>
    <mergeCell ref="K22:L22"/>
    <mergeCell ref="I23:J23"/>
    <mergeCell ref="K23:L23"/>
    <mergeCell ref="I20:J20"/>
    <mergeCell ref="K20:L20"/>
  </mergeCells>
  <phoneticPr fontId="2"/>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3A20A-F09F-4CB4-BD95-3150FE33DA2E}">
  <dimension ref="A1:E32"/>
  <sheetViews>
    <sheetView topLeftCell="A7" workbookViewId="0">
      <selection activeCell="B30" sqref="B30"/>
    </sheetView>
  </sheetViews>
  <sheetFormatPr defaultRowHeight="18.75" x14ac:dyDescent="0.4"/>
  <cols>
    <col min="2" max="2" width="25.75" customWidth="1"/>
    <col min="3" max="3" width="5.5" customWidth="1"/>
    <col min="5" max="5" width="25.875" customWidth="1"/>
  </cols>
  <sheetData>
    <row r="1" spans="1:5" ht="25.5" x14ac:dyDescent="0.4">
      <c r="A1" s="120" t="s">
        <v>154</v>
      </c>
      <c r="B1" s="120"/>
      <c r="C1" s="120"/>
      <c r="D1" s="120"/>
      <c r="E1" s="120"/>
    </row>
    <row r="2" spans="1:5" ht="25.5" x14ac:dyDescent="0.4">
      <c r="A2" s="83"/>
      <c r="B2" s="82"/>
      <c r="C2" s="82"/>
      <c r="D2" s="82"/>
      <c r="E2" s="82"/>
    </row>
    <row r="3" spans="1:5" x14ac:dyDescent="0.4">
      <c r="A3" s="87" t="s">
        <v>19</v>
      </c>
      <c r="B3" s="87" t="s">
        <v>155</v>
      </c>
      <c r="C3" s="82"/>
      <c r="D3" s="88" t="s">
        <v>19</v>
      </c>
      <c r="E3" s="88" t="s">
        <v>155</v>
      </c>
    </row>
    <row r="4" spans="1:5" x14ac:dyDescent="0.4">
      <c r="A4" s="86" t="s">
        <v>20</v>
      </c>
      <c r="B4" s="84">
        <v>5.3330000000000002</v>
      </c>
      <c r="C4" s="82"/>
      <c r="D4" s="84">
        <v>1988</v>
      </c>
      <c r="E4" s="84">
        <v>1.2629999999999999</v>
      </c>
    </row>
    <row r="5" spans="1:5" x14ac:dyDescent="0.4">
      <c r="A5" s="84">
        <v>1961</v>
      </c>
      <c r="B5" s="84">
        <v>4.8440000000000003</v>
      </c>
      <c r="C5" s="82"/>
      <c r="D5" s="84">
        <v>1989</v>
      </c>
      <c r="E5" s="85">
        <v>1.2</v>
      </c>
    </row>
    <row r="6" spans="1:5" x14ac:dyDescent="0.4">
      <c r="A6" s="84">
        <v>1962</v>
      </c>
      <c r="B6" s="84">
        <v>4.7350000000000003</v>
      </c>
      <c r="C6" s="82"/>
      <c r="D6" s="84">
        <v>1990</v>
      </c>
      <c r="E6" s="85">
        <v>1.1599999999999999</v>
      </c>
    </row>
    <row r="7" spans="1:5" x14ac:dyDescent="0.4">
      <c r="A7" s="84">
        <v>1963</v>
      </c>
      <c r="B7" s="84">
        <v>4.6109999999999998</v>
      </c>
      <c r="C7" s="82"/>
      <c r="D7" s="84">
        <v>1991</v>
      </c>
      <c r="E7" s="84">
        <v>1.1319999999999999</v>
      </c>
    </row>
    <row r="8" spans="1:5" x14ac:dyDescent="0.4">
      <c r="A8" s="84">
        <v>1964</v>
      </c>
      <c r="B8" s="84">
        <v>4.4180000000000001</v>
      </c>
      <c r="C8" s="82"/>
      <c r="D8" s="84">
        <v>1992</v>
      </c>
      <c r="E8" s="84">
        <v>1.1160000000000001</v>
      </c>
    </row>
    <row r="9" spans="1:5" x14ac:dyDescent="0.4">
      <c r="A9" s="84">
        <v>1965</v>
      </c>
      <c r="B9" s="84">
        <v>4.2750000000000004</v>
      </c>
      <c r="C9" s="82"/>
      <c r="D9" s="84">
        <v>1993</v>
      </c>
      <c r="E9" s="85">
        <v>1.1100000000000001</v>
      </c>
    </row>
    <row r="10" spans="1:5" x14ac:dyDescent="0.4">
      <c r="A10" s="84">
        <v>1966</v>
      </c>
      <c r="B10" s="84">
        <v>3.9849999999999999</v>
      </c>
      <c r="C10" s="82"/>
      <c r="D10" s="84">
        <v>1994</v>
      </c>
      <c r="E10" s="84">
        <v>1.1060000000000001</v>
      </c>
    </row>
    <row r="11" spans="1:5" x14ac:dyDescent="0.4">
      <c r="A11" s="84">
        <v>1967</v>
      </c>
      <c r="B11" s="84">
        <v>3.7709999999999999</v>
      </c>
      <c r="C11" s="82"/>
      <c r="D11" s="84">
        <v>1995</v>
      </c>
      <c r="E11" s="84">
        <v>1.105</v>
      </c>
    </row>
    <row r="12" spans="1:5" x14ac:dyDescent="0.4">
      <c r="A12" s="84">
        <v>1968</v>
      </c>
      <c r="B12" s="84">
        <v>3.641</v>
      </c>
      <c r="C12" s="82"/>
      <c r="D12" s="84">
        <v>1996</v>
      </c>
      <c r="E12" s="84">
        <v>1.1020000000000001</v>
      </c>
    </row>
    <row r="13" spans="1:5" x14ac:dyDescent="0.4">
      <c r="A13" s="84">
        <v>1969</v>
      </c>
      <c r="B13" s="84">
        <v>3.4169999999999998</v>
      </c>
      <c r="C13" s="82"/>
      <c r="D13" s="84">
        <v>1997</v>
      </c>
      <c r="E13" s="84">
        <v>1.0940000000000001</v>
      </c>
    </row>
    <row r="14" spans="1:5" x14ac:dyDescent="0.4">
      <c r="A14" s="84">
        <v>1970</v>
      </c>
      <c r="B14" s="85">
        <v>3.22</v>
      </c>
      <c r="C14" s="82"/>
      <c r="D14" s="84">
        <v>1998</v>
      </c>
      <c r="E14" s="84">
        <v>1.115</v>
      </c>
    </row>
    <row r="15" spans="1:5" x14ac:dyDescent="0.4">
      <c r="A15" s="84">
        <v>1971</v>
      </c>
      <c r="B15" s="84">
        <v>3.1709999999999998</v>
      </c>
      <c r="C15" s="82"/>
      <c r="D15" s="84">
        <v>1999</v>
      </c>
      <c r="E15" s="84">
        <v>1.1259999999999999</v>
      </c>
    </row>
    <row r="16" spans="1:5" x14ac:dyDescent="0.4">
      <c r="A16" s="84">
        <v>1972</v>
      </c>
      <c r="B16" s="84">
        <v>2.9089999999999998</v>
      </c>
      <c r="C16" s="82"/>
      <c r="D16" s="84">
        <v>2000</v>
      </c>
      <c r="E16" s="84">
        <v>1.123</v>
      </c>
    </row>
    <row r="17" spans="1:5" x14ac:dyDescent="0.4">
      <c r="A17" s="84">
        <v>1973</v>
      </c>
      <c r="B17" s="84">
        <v>2.3010000000000002</v>
      </c>
      <c r="C17" s="82"/>
      <c r="D17" s="84">
        <v>2001</v>
      </c>
      <c r="E17" s="84">
        <v>1.143</v>
      </c>
    </row>
    <row r="18" spans="1:5" x14ac:dyDescent="0.4">
      <c r="A18" s="84">
        <v>1974</v>
      </c>
      <c r="B18" s="84">
        <v>1.9410000000000001</v>
      </c>
      <c r="C18" s="82"/>
      <c r="D18" s="84">
        <v>2002</v>
      </c>
      <c r="E18" s="84">
        <v>1.1539999999999999</v>
      </c>
    </row>
    <row r="19" spans="1:5" x14ac:dyDescent="0.4">
      <c r="A19" s="84">
        <v>1975</v>
      </c>
      <c r="B19" s="84">
        <v>1.917</v>
      </c>
      <c r="C19" s="82"/>
      <c r="D19" s="84">
        <v>2003</v>
      </c>
      <c r="E19" s="84">
        <v>1.1479999999999999</v>
      </c>
    </row>
    <row r="20" spans="1:5" x14ac:dyDescent="0.4">
      <c r="A20" s="84">
        <v>1976</v>
      </c>
      <c r="B20" s="84">
        <v>1.772</v>
      </c>
      <c r="C20" s="82"/>
      <c r="D20" s="84">
        <v>2004</v>
      </c>
      <c r="E20" s="84">
        <v>1.1339999999999999</v>
      </c>
    </row>
    <row r="21" spans="1:5" x14ac:dyDescent="0.4">
      <c r="A21" s="84">
        <v>1977</v>
      </c>
      <c r="B21" s="84">
        <v>1.698</v>
      </c>
      <c r="C21" s="82"/>
      <c r="D21" s="84">
        <v>2005</v>
      </c>
      <c r="E21" s="84">
        <v>1.121</v>
      </c>
    </row>
    <row r="22" spans="1:5" x14ac:dyDescent="0.4">
      <c r="A22" s="84">
        <v>1978</v>
      </c>
      <c r="B22" s="84">
        <v>1.6120000000000001</v>
      </c>
      <c r="C22" s="82"/>
      <c r="D22" s="84">
        <v>2006</v>
      </c>
      <c r="E22" s="85">
        <v>1.1000000000000001</v>
      </c>
    </row>
    <row r="23" spans="1:5" x14ac:dyDescent="0.4">
      <c r="A23" s="84">
        <v>1979</v>
      </c>
      <c r="B23" s="84">
        <v>1.4550000000000001</v>
      </c>
      <c r="C23" s="82"/>
      <c r="D23" s="84">
        <v>2007</v>
      </c>
      <c r="E23" s="84">
        <v>1.0720000000000001</v>
      </c>
    </row>
    <row r="24" spans="1:5" x14ac:dyDescent="0.4">
      <c r="A24" s="84">
        <v>1980</v>
      </c>
      <c r="B24" s="84">
        <v>1.333</v>
      </c>
      <c r="C24" s="82"/>
      <c r="D24" s="84">
        <v>2008</v>
      </c>
      <c r="E24" s="84">
        <v>1.0389999999999999</v>
      </c>
    </row>
    <row r="25" spans="1:5" x14ac:dyDescent="0.4">
      <c r="A25" s="84">
        <v>1981</v>
      </c>
      <c r="B25" s="84">
        <v>1.3280000000000001</v>
      </c>
      <c r="C25" s="82"/>
      <c r="D25" s="84">
        <v>2009</v>
      </c>
      <c r="E25" s="84">
        <v>1.075</v>
      </c>
    </row>
    <row r="26" spans="1:5" x14ac:dyDescent="0.4">
      <c r="A26" s="84">
        <v>1982</v>
      </c>
      <c r="B26" s="85">
        <v>1.325</v>
      </c>
      <c r="C26" s="82"/>
      <c r="D26" s="84">
        <v>2010</v>
      </c>
      <c r="E26" s="84">
        <v>1.0720000000000001</v>
      </c>
    </row>
    <row r="27" spans="1:5" x14ac:dyDescent="0.4">
      <c r="A27" s="84">
        <v>1983</v>
      </c>
      <c r="B27" s="85">
        <v>1.325</v>
      </c>
      <c r="C27" s="82"/>
      <c r="D27" s="84">
        <v>2011</v>
      </c>
      <c r="E27" s="84">
        <v>1.056</v>
      </c>
    </row>
    <row r="28" spans="1:5" x14ac:dyDescent="0.4">
      <c r="A28" s="84">
        <v>1984</v>
      </c>
      <c r="B28" s="84">
        <v>1.296</v>
      </c>
      <c r="C28" s="82"/>
      <c r="D28" s="84">
        <v>2012</v>
      </c>
      <c r="E28" s="84">
        <v>1.0629999999999999</v>
      </c>
    </row>
    <row r="29" spans="1:5" x14ac:dyDescent="0.4">
      <c r="A29" s="84">
        <v>1985</v>
      </c>
      <c r="B29" s="84">
        <v>1.302</v>
      </c>
      <c r="C29" s="82"/>
      <c r="D29" s="84">
        <v>2013</v>
      </c>
      <c r="E29" s="84">
        <v>1.038</v>
      </c>
    </row>
    <row r="30" spans="1:5" x14ac:dyDescent="0.4">
      <c r="A30" s="84">
        <v>1986</v>
      </c>
      <c r="B30" s="85">
        <v>1.31</v>
      </c>
      <c r="C30" s="82"/>
      <c r="D30" s="84">
        <v>2014</v>
      </c>
      <c r="E30" s="84">
        <v>1.004</v>
      </c>
    </row>
    <row r="31" spans="1:5" x14ac:dyDescent="0.4">
      <c r="A31" s="84">
        <v>1987</v>
      </c>
      <c r="B31" s="84">
        <v>1.288</v>
      </c>
      <c r="C31" s="82"/>
      <c r="D31" s="86">
        <v>2015</v>
      </c>
      <c r="E31" s="85">
        <v>1.002</v>
      </c>
    </row>
    <row r="32" spans="1:5" x14ac:dyDescent="0.4">
      <c r="D32" s="89" t="s">
        <v>156</v>
      </c>
      <c r="E32" s="85">
        <v>1</v>
      </c>
    </row>
  </sheetData>
  <mergeCells count="1">
    <mergeCell ref="A1:E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やってみようシート</vt:lpstr>
      <vt:lpstr>やってみようシート入力ガイド</vt:lpstr>
      <vt:lpstr>建築単価上昇率</vt:lpstr>
      <vt:lpstr>やってみようシート!Print_Area</vt:lpstr>
      <vt:lpstr>やってみようシート入力ガイド!Print_Area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栗原 英彰</dc:creator>
  <cp:lastModifiedBy>栗原 英彰</cp:lastModifiedBy>
  <cp:lastPrinted>2018-12-19T03:20:37Z</cp:lastPrinted>
  <dcterms:created xsi:type="dcterms:W3CDTF">2017-11-27T07:20:50Z</dcterms:created>
  <dcterms:modified xsi:type="dcterms:W3CDTF">2018-12-19T04:07:09Z</dcterms:modified>
</cp:coreProperties>
</file>